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05.手引き・様式\01.団体用\"/>
    </mc:Choice>
  </mc:AlternateContent>
  <bookViews>
    <workbookView xWindow="-105" yWindow="-105" windowWidth="19425" windowHeight="10425" tabRatio="762"/>
  </bookViews>
  <sheets>
    <sheet name="【様式1】" sheetId="14" r:id="rId1"/>
    <sheet name="【様式２】" sheetId="2" r:id="rId2"/>
    <sheet name="【様式３】" sheetId="3" r:id="rId3"/>
    <sheet name="【日当計算・宿泊費上限確認シート】" sheetId="25" r:id="rId4"/>
    <sheet name="【様式４】 WS" sheetId="4" r:id="rId5"/>
    <sheet name="宿泊費リスト" sheetId="24" state="hidden" r:id="rId6"/>
    <sheet name="【様式５】WS" sheetId="5" r:id="rId7"/>
    <sheet name="【様式４】 本公演" sheetId="16" r:id="rId8"/>
    <sheet name="【様式５】本公演（レンタカー①）" sheetId="18" r:id="rId9"/>
    <sheet name="【様式５】本公演 (団体所有車両①）" sheetId="22" r:id="rId10"/>
    <sheet name="【様式５】本公演 (自家用車①）" sheetId="23" r:id="rId11"/>
    <sheet name="【様式７】 " sheetId="6" r:id="rId12"/>
    <sheet name="【様式8】" sheetId="20" r:id="rId13"/>
    <sheet name="【様式9】" sheetId="12" r:id="rId14"/>
    <sheet name="【様式10】" sheetId="13" r:id="rId15"/>
  </sheets>
  <externalReferences>
    <externalReference r:id="rId16"/>
  </externalReferences>
  <definedNames>
    <definedName name="_xlnm.Print_Area" localSheetId="0">【様式1】!$A$2:$S$61</definedName>
    <definedName name="_xlnm.Print_Area" localSheetId="14">【様式10】!$A$2:$P$39</definedName>
    <definedName name="_xlnm.Print_Area" localSheetId="1">【様式２】!$A$2:$AP$84</definedName>
    <definedName name="_xlnm.Print_Area" localSheetId="2">【様式３】!$A$2:$I$29</definedName>
    <definedName name="_xlnm.Print_Area" localSheetId="4">'【様式４】 WS'!$A$2:$BQ$41</definedName>
    <definedName name="_xlnm.Print_Area" localSheetId="7">'【様式４】 本公演'!$A$1:$BR$57</definedName>
    <definedName name="_xlnm.Print_Area" localSheetId="6">【様式５】WS!$A$1:$Y$39</definedName>
    <definedName name="_xlnm.Print_Area" localSheetId="10">'【様式５】本公演 (自家用車①）'!$A$1:$Y$39</definedName>
    <definedName name="_xlnm.Print_Area" localSheetId="9">'【様式５】本公演 (団体所有車両①）'!$A$1:$Y$39</definedName>
    <definedName name="_xlnm.Print_Area" localSheetId="8">'【様式５】本公演（レンタカー①）'!$A$1:$AJ$39</definedName>
    <definedName name="_xlnm.Print_Area" localSheetId="11">'【様式７】 '!$A$2:$AD$37</definedName>
    <definedName name="_xlnm.Print_Area" localSheetId="12">【様式8】!$A$2:$S$61</definedName>
    <definedName name="_xlnm.Print_Area" localSheetId="13">【様式9】!$A$2:$S$44</definedName>
    <definedName name="宿泊費リスト" localSheetId="3">[1]宿泊費リスト!$A$2:$A$36</definedName>
    <definedName name="宿泊費リスト">宿泊費リスト!$A$2:$A$36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3" l="1"/>
  <c r="L8" i="3"/>
  <c r="M8" i="3"/>
  <c r="M7" i="3"/>
  <c r="L7" i="3"/>
  <c r="W13" i="23" l="1"/>
  <c r="W14" i="23"/>
  <c r="W15" i="23"/>
  <c r="W16" i="23"/>
  <c r="W17" i="23"/>
  <c r="W18" i="23"/>
  <c r="W19" i="23"/>
  <c r="W20" i="23"/>
  <c r="W21" i="23"/>
  <c r="W22" i="23"/>
  <c r="W23" i="23"/>
  <c r="W24" i="23"/>
  <c r="W25" i="23"/>
  <c r="W26" i="23"/>
  <c r="W27" i="23"/>
  <c r="W12" i="23"/>
  <c r="W11" i="23"/>
  <c r="W17" i="22"/>
  <c r="W18" i="22"/>
  <c r="W19" i="22"/>
  <c r="W20" i="22"/>
  <c r="W21" i="22"/>
  <c r="W22" i="22"/>
  <c r="W23" i="22"/>
  <c r="W24" i="22"/>
  <c r="W25" i="22"/>
  <c r="W26" i="22"/>
  <c r="W27" i="22"/>
  <c r="W11" i="22"/>
  <c r="W12" i="22"/>
  <c r="W13" i="22"/>
  <c r="W14" i="22"/>
  <c r="W15" i="22"/>
  <c r="W16" i="22"/>
  <c r="W17" i="18"/>
  <c r="W18" i="18"/>
  <c r="W19" i="18"/>
  <c r="W20" i="18"/>
  <c r="W21" i="18"/>
  <c r="W22" i="18"/>
  <c r="W23" i="18"/>
  <c r="W24" i="18"/>
  <c r="W25" i="18"/>
  <c r="W26" i="18"/>
  <c r="W27" i="18"/>
  <c r="W16" i="18" l="1"/>
  <c r="W15" i="18"/>
  <c r="W14" i="18"/>
  <c r="W13" i="18"/>
  <c r="W12" i="18"/>
  <c r="W11" i="18"/>
  <c r="W18" i="5"/>
  <c r="W19" i="5"/>
  <c r="W20" i="5"/>
  <c r="W21" i="5"/>
  <c r="W22" i="5"/>
  <c r="W23" i="5"/>
  <c r="W24" i="5"/>
  <c r="W25" i="5"/>
  <c r="W26" i="5"/>
  <c r="W27" i="5"/>
  <c r="W17" i="5"/>
  <c r="W16" i="5"/>
  <c r="W15" i="5"/>
  <c r="W14" i="5"/>
  <c r="W13" i="5"/>
  <c r="W12" i="5"/>
  <c r="W11" i="5"/>
  <c r="V11" i="4" l="1"/>
  <c r="R11" i="4"/>
  <c r="N11" i="4"/>
  <c r="AA11" i="16"/>
  <c r="AA12" i="16"/>
  <c r="AA13" i="16"/>
  <c r="C40" i="12"/>
  <c r="C41" i="12"/>
  <c r="C42" i="12"/>
  <c r="C39" i="12"/>
  <c r="C36" i="12"/>
  <c r="C37" i="12"/>
  <c r="C20" i="12"/>
  <c r="C21" i="12"/>
  <c r="C22" i="12"/>
  <c r="C23" i="12"/>
  <c r="C24" i="12"/>
  <c r="C25" i="12"/>
  <c r="C26" i="12"/>
  <c r="C27" i="12"/>
  <c r="C28" i="12"/>
  <c r="C29" i="12"/>
  <c r="C30" i="12"/>
  <c r="C31" i="12"/>
  <c r="C32" i="12"/>
  <c r="C33" i="12"/>
  <c r="C34" i="12"/>
  <c r="C35" i="12"/>
  <c r="C19" i="12"/>
  <c r="R14" i="20" l="1"/>
  <c r="N14" i="4"/>
  <c r="AN47" i="2"/>
  <c r="AM48" i="2"/>
  <c r="AM47" i="2"/>
  <c r="AL48" i="2"/>
  <c r="AL47" i="2"/>
  <c r="AK65" i="2"/>
  <c r="AK48" i="2"/>
  <c r="AK47" i="2"/>
  <c r="AQ47" i="2" s="1"/>
  <c r="G69" i="2"/>
  <c r="G68" i="2"/>
  <c r="G67" i="2"/>
  <c r="I66" i="2"/>
  <c r="H66" i="2"/>
  <c r="G66" i="2"/>
  <c r="G37" i="2"/>
  <c r="G35" i="2"/>
  <c r="AN17" i="2"/>
  <c r="AM17" i="2"/>
  <c r="AO17" i="2" s="1"/>
  <c r="AL17" i="2"/>
  <c r="AK22" i="2"/>
  <c r="AK21" i="2"/>
  <c r="AK20" i="2"/>
  <c r="AK19" i="2"/>
  <c r="AK18" i="2"/>
  <c r="AK17" i="2"/>
  <c r="AP17" i="2" s="1"/>
  <c r="AJ26" i="2"/>
  <c r="AJ24" i="2"/>
  <c r="AJ23" i="2"/>
  <c r="AJ25" i="2"/>
  <c r="G26" i="2"/>
  <c r="G25" i="2"/>
  <c r="G24" i="2"/>
  <c r="G23" i="2"/>
  <c r="P14" i="14"/>
  <c r="P14" i="20" s="1"/>
  <c r="D7" i="25"/>
  <c r="G4" i="25" s="1"/>
  <c r="AQ17" i="2" l="1"/>
  <c r="AO47" i="2"/>
  <c r="AP47" i="2"/>
  <c r="AF11" i="4"/>
  <c r="AD11" i="4"/>
  <c r="AA11" i="4"/>
  <c r="B12" i="23" l="1"/>
  <c r="B13" i="23"/>
  <c r="K35" i="23"/>
  <c r="L35" i="23" s="1"/>
  <c r="E35" i="23"/>
  <c r="F35" i="23" s="1"/>
  <c r="K34" i="23"/>
  <c r="L34" i="23" s="1"/>
  <c r="E34" i="23"/>
  <c r="F34" i="23" s="1"/>
  <c r="K33" i="23"/>
  <c r="L33" i="23" s="1"/>
  <c r="E33" i="23"/>
  <c r="F33" i="23" s="1"/>
  <c r="O28" i="23"/>
  <c r="M28" i="23"/>
  <c r="K28" i="23"/>
  <c r="H28" i="23"/>
  <c r="I27" i="23" s="1"/>
  <c r="I28" i="23" s="1"/>
  <c r="B27" i="23"/>
  <c r="B26" i="23"/>
  <c r="B25" i="23"/>
  <c r="B24" i="23"/>
  <c r="H2" i="23"/>
  <c r="E2" i="23"/>
  <c r="K35" i="22"/>
  <c r="L35" i="22" s="1"/>
  <c r="E35" i="22"/>
  <c r="F35" i="22" s="1"/>
  <c r="K34" i="22"/>
  <c r="L34" i="22" s="1"/>
  <c r="E34" i="22"/>
  <c r="F34" i="22" s="1"/>
  <c r="K33" i="22"/>
  <c r="L33" i="22" s="1"/>
  <c r="E33" i="22"/>
  <c r="F33" i="22" s="1"/>
  <c r="O28" i="22"/>
  <c r="M28" i="22"/>
  <c r="K28" i="22"/>
  <c r="I28" i="22"/>
  <c r="H28" i="22"/>
  <c r="B27" i="22"/>
  <c r="B26" i="22"/>
  <c r="B25" i="22"/>
  <c r="B24" i="22"/>
  <c r="B23" i="22"/>
  <c r="B22" i="22"/>
  <c r="B21" i="22"/>
  <c r="B20" i="22"/>
  <c r="B18" i="22"/>
  <c r="B17" i="22"/>
  <c r="B16" i="22"/>
  <c r="B14" i="22"/>
  <c r="B13" i="22"/>
  <c r="B12" i="22"/>
  <c r="H2" i="22"/>
  <c r="E2" i="22"/>
  <c r="N23" i="16"/>
  <c r="N22" i="16"/>
  <c r="N21" i="16"/>
  <c r="U28" i="23" l="1"/>
  <c r="U29" i="23" s="1"/>
  <c r="U28" i="22"/>
  <c r="U29" i="22" s="1"/>
  <c r="BD6" i="4"/>
  <c r="BD7" i="4"/>
  <c r="BD8" i="4"/>
  <c r="BD9" i="4"/>
  <c r="BD10" i="4"/>
  <c r="M54" i="20" l="1"/>
  <c r="M53" i="20"/>
  <c r="M51" i="20"/>
  <c r="M59" i="20"/>
  <c r="M58" i="20"/>
  <c r="M57" i="20"/>
  <c r="M56" i="20"/>
  <c r="M52" i="20"/>
  <c r="M9" i="12"/>
  <c r="M8" i="12"/>
  <c r="M7" i="12"/>
  <c r="B15" i="5" l="1"/>
  <c r="B11" i="5"/>
  <c r="BD24" i="4"/>
  <c r="AF24" i="4"/>
  <c r="AD24" i="4"/>
  <c r="AA24" i="4"/>
  <c r="V24" i="4"/>
  <c r="R24" i="4"/>
  <c r="N24" i="4"/>
  <c r="B24" i="4"/>
  <c r="AC24" i="4" s="1"/>
  <c r="BD23" i="4"/>
  <c r="AF23" i="4"/>
  <c r="AD23" i="4"/>
  <c r="AA23" i="4"/>
  <c r="V23" i="4"/>
  <c r="R23" i="4"/>
  <c r="N23" i="4"/>
  <c r="B23" i="4"/>
  <c r="AC23" i="4" s="1"/>
  <c r="BD22" i="4"/>
  <c r="AF22" i="4"/>
  <c r="AD22" i="4"/>
  <c r="AA22" i="4"/>
  <c r="V22" i="4"/>
  <c r="R22" i="4"/>
  <c r="N22" i="4"/>
  <c r="B22" i="4"/>
  <c r="AC22" i="4" s="1"/>
  <c r="BD21" i="4"/>
  <c r="AF21" i="4"/>
  <c r="AD21" i="4"/>
  <c r="AA21" i="4"/>
  <c r="V21" i="4"/>
  <c r="R21" i="4"/>
  <c r="N21" i="4"/>
  <c r="B21" i="4"/>
  <c r="AC21" i="4" s="1"/>
  <c r="BD20" i="4"/>
  <c r="AF20" i="4"/>
  <c r="AD20" i="4"/>
  <c r="AA20" i="4"/>
  <c r="V20" i="4"/>
  <c r="R20" i="4"/>
  <c r="N20" i="4"/>
  <c r="B20" i="4"/>
  <c r="AC20" i="4" s="1"/>
  <c r="BD19" i="4"/>
  <c r="AF19" i="4"/>
  <c r="AD19" i="4"/>
  <c r="AA19" i="4"/>
  <c r="V19" i="4"/>
  <c r="R19" i="4"/>
  <c r="N19" i="4"/>
  <c r="B19" i="4"/>
  <c r="AC19" i="4" s="1"/>
  <c r="BD18" i="4"/>
  <c r="AF18" i="4"/>
  <c r="AD18" i="4"/>
  <c r="AA18" i="4"/>
  <c r="V18" i="4"/>
  <c r="R18" i="4"/>
  <c r="N18" i="4"/>
  <c r="B18" i="4"/>
  <c r="AC18" i="4" s="1"/>
  <c r="BD17" i="4"/>
  <c r="AF17" i="4"/>
  <c r="AD17" i="4"/>
  <c r="AA17" i="4"/>
  <c r="V17" i="4"/>
  <c r="R17" i="4"/>
  <c r="N17" i="4"/>
  <c r="B17" i="4"/>
  <c r="AC17" i="4" s="1"/>
  <c r="BD16" i="4"/>
  <c r="AF16" i="4"/>
  <c r="AD16" i="4"/>
  <c r="AA16" i="4"/>
  <c r="V16" i="4"/>
  <c r="R16" i="4"/>
  <c r="N16" i="4"/>
  <c r="B16" i="4"/>
  <c r="AC16" i="4" s="1"/>
  <c r="BD15" i="4"/>
  <c r="AF15" i="4"/>
  <c r="AD15" i="4"/>
  <c r="AA15" i="4"/>
  <c r="V15" i="4"/>
  <c r="R15" i="4"/>
  <c r="N15" i="4"/>
  <c r="B15" i="4"/>
  <c r="AC15" i="4" s="1"/>
  <c r="BD14" i="4"/>
  <c r="AF14" i="4"/>
  <c r="AD14" i="4"/>
  <c r="AA14" i="4"/>
  <c r="V14" i="4"/>
  <c r="R14" i="4"/>
  <c r="B14" i="4"/>
  <c r="AC14" i="4" s="1"/>
  <c r="BD13" i="4"/>
  <c r="AF13" i="4"/>
  <c r="AD13" i="4"/>
  <c r="AA13" i="4"/>
  <c r="V13" i="4"/>
  <c r="R13" i="4"/>
  <c r="N13" i="4"/>
  <c r="B13" i="4"/>
  <c r="AC13" i="4" s="1"/>
  <c r="BD12" i="4"/>
  <c r="AF12" i="4"/>
  <c r="AD12" i="4"/>
  <c r="AA12" i="4"/>
  <c r="V12" i="4"/>
  <c r="R12" i="4"/>
  <c r="N12" i="4"/>
  <c r="B12" i="4"/>
  <c r="AC12" i="4" s="1"/>
  <c r="AF10" i="4"/>
  <c r="AD10" i="4"/>
  <c r="AA10" i="4"/>
  <c r="V10" i="4"/>
  <c r="R10" i="4"/>
  <c r="N10" i="4"/>
  <c r="B10" i="4"/>
  <c r="AC10" i="4" s="1"/>
  <c r="AF9" i="4"/>
  <c r="AD9" i="4"/>
  <c r="AA9" i="4"/>
  <c r="V9" i="4"/>
  <c r="R9" i="4"/>
  <c r="N9" i="4"/>
  <c r="B9" i="4"/>
  <c r="AC9" i="4" s="1"/>
  <c r="AF8" i="4"/>
  <c r="AD8" i="4"/>
  <c r="AA8" i="4"/>
  <c r="V8" i="4"/>
  <c r="R8" i="4"/>
  <c r="N8" i="4"/>
  <c r="B8" i="4"/>
  <c r="AC8" i="4" s="1"/>
  <c r="AF7" i="4"/>
  <c r="AD7" i="4"/>
  <c r="AA7" i="4"/>
  <c r="V7" i="4"/>
  <c r="R7" i="4"/>
  <c r="N7" i="4"/>
  <c r="B7" i="4"/>
  <c r="AC7" i="4" s="1"/>
  <c r="AF6" i="4"/>
  <c r="AD6" i="4"/>
  <c r="AA6" i="4"/>
  <c r="V6" i="4"/>
  <c r="R6" i="4"/>
  <c r="N6" i="4"/>
  <c r="B6" i="4"/>
  <c r="AC6" i="4" s="1"/>
  <c r="B19" i="18"/>
  <c r="B18" i="18"/>
  <c r="B17" i="18"/>
  <c r="B16" i="18"/>
  <c r="B15" i="18"/>
  <c r="B14" i="18"/>
  <c r="B13" i="18"/>
  <c r="B12" i="18"/>
  <c r="B11" i="18"/>
  <c r="V31" i="16"/>
  <c r="R31" i="16"/>
  <c r="N31" i="16"/>
  <c r="B31" i="16"/>
  <c r="V30" i="16"/>
  <c r="R30" i="16"/>
  <c r="N30" i="16"/>
  <c r="B30" i="16"/>
  <c r="V29" i="16"/>
  <c r="R29" i="16"/>
  <c r="N29" i="16"/>
  <c r="B29" i="16"/>
  <c r="V28" i="16"/>
  <c r="R28" i="16"/>
  <c r="N28" i="16"/>
  <c r="B28" i="16"/>
  <c r="V27" i="16"/>
  <c r="R27" i="16"/>
  <c r="N27" i="16"/>
  <c r="B27" i="16"/>
  <c r="V26" i="16"/>
  <c r="R26" i="16"/>
  <c r="N26" i="16"/>
  <c r="B26" i="16"/>
  <c r="V25" i="16"/>
  <c r="R25" i="16"/>
  <c r="N25" i="16"/>
  <c r="B25" i="16"/>
  <c r="V24" i="16"/>
  <c r="R24" i="16"/>
  <c r="N24" i="16"/>
  <c r="B24" i="16"/>
  <c r="V20" i="16"/>
  <c r="R20" i="16"/>
  <c r="N20" i="16"/>
  <c r="B20" i="16"/>
  <c r="V19" i="16"/>
  <c r="R19" i="16"/>
  <c r="N19" i="16"/>
  <c r="B19" i="16"/>
  <c r="V18" i="16"/>
  <c r="R18" i="16"/>
  <c r="N18" i="16"/>
  <c r="B18" i="16"/>
  <c r="V17" i="16"/>
  <c r="R17" i="16"/>
  <c r="N17" i="16"/>
  <c r="B17" i="16"/>
  <c r="V16" i="16"/>
  <c r="R16" i="16"/>
  <c r="N16" i="16"/>
  <c r="B16" i="16"/>
  <c r="V15" i="16"/>
  <c r="R15" i="16"/>
  <c r="N15" i="16"/>
  <c r="B15" i="16"/>
  <c r="V14" i="16"/>
  <c r="R14" i="16"/>
  <c r="N14" i="16"/>
  <c r="B14" i="16"/>
  <c r="V11" i="16"/>
  <c r="R11" i="16"/>
  <c r="N11" i="16"/>
  <c r="B11" i="16"/>
  <c r="V10" i="16"/>
  <c r="R10" i="16"/>
  <c r="N10" i="16"/>
  <c r="B10" i="16"/>
  <c r="V9" i="16"/>
  <c r="R9" i="16"/>
  <c r="N9" i="16"/>
  <c r="B9" i="16"/>
  <c r="V8" i="16"/>
  <c r="R8" i="16"/>
  <c r="N8" i="16"/>
  <c r="B8" i="16"/>
  <c r="V7" i="16"/>
  <c r="R7" i="16"/>
  <c r="N7" i="16"/>
  <c r="B7" i="16"/>
  <c r="V6" i="16"/>
  <c r="R6" i="16"/>
  <c r="N6" i="16"/>
  <c r="B6" i="16"/>
  <c r="E2" i="5" l="1"/>
  <c r="H2" i="5"/>
  <c r="R26" i="13" l="1"/>
  <c r="R27" i="13"/>
  <c r="R28" i="13"/>
  <c r="R29" i="13"/>
  <c r="R30" i="13"/>
  <c r="R31" i="13"/>
  <c r="R32" i="13"/>
  <c r="R33" i="13"/>
  <c r="R34" i="13"/>
  <c r="R35" i="13"/>
  <c r="R36" i="13"/>
  <c r="R37" i="13"/>
  <c r="B7" i="3" l="1"/>
  <c r="B8" i="3"/>
  <c r="D7" i="3"/>
  <c r="D8" i="3"/>
  <c r="K35" i="18" l="1"/>
  <c r="L35" i="18" s="1"/>
  <c r="E35" i="18"/>
  <c r="F35" i="18" s="1"/>
  <c r="K34" i="18"/>
  <c r="L34" i="18" s="1"/>
  <c r="E34" i="18"/>
  <c r="F34" i="18" s="1"/>
  <c r="K33" i="18"/>
  <c r="L33" i="18" s="1"/>
  <c r="E33" i="18"/>
  <c r="F33" i="18" s="1"/>
  <c r="O28" i="18"/>
  <c r="M28" i="18"/>
  <c r="K28" i="18"/>
  <c r="I28" i="18"/>
  <c r="H28" i="18"/>
  <c r="B27" i="18"/>
  <c r="B26" i="18"/>
  <c r="B25" i="18"/>
  <c r="B24" i="18"/>
  <c r="B23" i="18"/>
  <c r="B22" i="18"/>
  <c r="B21" i="18"/>
  <c r="B20" i="18"/>
  <c r="U28" i="18"/>
  <c r="H2" i="18"/>
  <c r="E2" i="18"/>
  <c r="BD53" i="16"/>
  <c r="AF53" i="16"/>
  <c r="AD53" i="16"/>
  <c r="AA53" i="16"/>
  <c r="V53" i="16"/>
  <c r="R53" i="16"/>
  <c r="N53" i="16"/>
  <c r="B53" i="16"/>
  <c r="AC53" i="16" s="1"/>
  <c r="BD52" i="16"/>
  <c r="AF52" i="16"/>
  <c r="AD52" i="16"/>
  <c r="AA52" i="16"/>
  <c r="V52" i="16"/>
  <c r="R52" i="16"/>
  <c r="N52" i="16"/>
  <c r="B52" i="16"/>
  <c r="AC52" i="16" s="1"/>
  <c r="BD51" i="16"/>
  <c r="AF51" i="16"/>
  <c r="AD51" i="16"/>
  <c r="AA51" i="16"/>
  <c r="V51" i="16"/>
  <c r="R51" i="16"/>
  <c r="N51" i="16"/>
  <c r="B51" i="16"/>
  <c r="AC51" i="16" s="1"/>
  <c r="BD50" i="16"/>
  <c r="AF50" i="16"/>
  <c r="AD50" i="16"/>
  <c r="AA50" i="16"/>
  <c r="V50" i="16"/>
  <c r="R50" i="16"/>
  <c r="N50" i="16"/>
  <c r="B50" i="16"/>
  <c r="AC50" i="16" s="1"/>
  <c r="BD49" i="16"/>
  <c r="AF49" i="16"/>
  <c r="AD49" i="16"/>
  <c r="AA49" i="16"/>
  <c r="V49" i="16"/>
  <c r="R49" i="16"/>
  <c r="N49" i="16"/>
  <c r="B49" i="16"/>
  <c r="AC49" i="16" s="1"/>
  <c r="BD48" i="16"/>
  <c r="AF48" i="16"/>
  <c r="AD48" i="16"/>
  <c r="AA48" i="16"/>
  <c r="V48" i="16"/>
  <c r="R48" i="16"/>
  <c r="N48" i="16"/>
  <c r="B48" i="16"/>
  <c r="AC48" i="16" s="1"/>
  <c r="BD47" i="16"/>
  <c r="AF47" i="16"/>
  <c r="AD47" i="16"/>
  <c r="AA47" i="16"/>
  <c r="V47" i="16"/>
  <c r="R47" i="16"/>
  <c r="N47" i="16"/>
  <c r="B47" i="16"/>
  <c r="AC47" i="16" s="1"/>
  <c r="BD46" i="16"/>
  <c r="AF46" i="16"/>
  <c r="AD46" i="16"/>
  <c r="AA46" i="16"/>
  <c r="V46" i="16"/>
  <c r="R46" i="16"/>
  <c r="N46" i="16"/>
  <c r="B46" i="16"/>
  <c r="AC46" i="16" s="1"/>
  <c r="BD45" i="16"/>
  <c r="AF45" i="16"/>
  <c r="AD45" i="16"/>
  <c r="AA45" i="16"/>
  <c r="V45" i="16"/>
  <c r="R45" i="16"/>
  <c r="N45" i="16"/>
  <c r="B45" i="16"/>
  <c r="AC45" i="16" s="1"/>
  <c r="BD44" i="16"/>
  <c r="AF44" i="16"/>
  <c r="AD44" i="16"/>
  <c r="AA44" i="16"/>
  <c r="V44" i="16"/>
  <c r="R44" i="16"/>
  <c r="N44" i="16"/>
  <c r="B44" i="16"/>
  <c r="AC44" i="16" s="1"/>
  <c r="BD43" i="16"/>
  <c r="AF43" i="16"/>
  <c r="AD43" i="16"/>
  <c r="AC43" i="16"/>
  <c r="AA43" i="16"/>
  <c r="V43" i="16"/>
  <c r="R43" i="16"/>
  <c r="N43" i="16"/>
  <c r="B43" i="16"/>
  <c r="BD42" i="16"/>
  <c r="AF42" i="16"/>
  <c r="AD42" i="16"/>
  <c r="AA42" i="16"/>
  <c r="V42" i="16"/>
  <c r="R42" i="16"/>
  <c r="N42" i="16"/>
  <c r="B42" i="16"/>
  <c r="AC42" i="16" s="1"/>
  <c r="BD41" i="16"/>
  <c r="AF41" i="16"/>
  <c r="AD41" i="16"/>
  <c r="AA41" i="16"/>
  <c r="V41" i="16"/>
  <c r="R41" i="16"/>
  <c r="N41" i="16"/>
  <c r="B41" i="16"/>
  <c r="AC41" i="16" s="1"/>
  <c r="BD40" i="16"/>
  <c r="AF40" i="16"/>
  <c r="AD40" i="16"/>
  <c r="AA40" i="16"/>
  <c r="V40" i="16"/>
  <c r="R40" i="16"/>
  <c r="N40" i="16"/>
  <c r="B40" i="16"/>
  <c r="AC40" i="16" s="1"/>
  <c r="BD39" i="16"/>
  <c r="AF39" i="16"/>
  <c r="AD39" i="16"/>
  <c r="AA39" i="16"/>
  <c r="V39" i="16"/>
  <c r="R39" i="16"/>
  <c r="N39" i="16"/>
  <c r="B39" i="16"/>
  <c r="AC39" i="16" s="1"/>
  <c r="BD38" i="16"/>
  <c r="AF38" i="16"/>
  <c r="AD38" i="16"/>
  <c r="AA38" i="16"/>
  <c r="V38" i="16"/>
  <c r="R38" i="16"/>
  <c r="N38" i="16"/>
  <c r="B38" i="16"/>
  <c r="AC38" i="16" s="1"/>
  <c r="BD37" i="16"/>
  <c r="AF37" i="16"/>
  <c r="AD37" i="16"/>
  <c r="AA37" i="16"/>
  <c r="V37" i="16"/>
  <c r="R37" i="16"/>
  <c r="N37" i="16"/>
  <c r="B37" i="16"/>
  <c r="AC37" i="16" s="1"/>
  <c r="BD36" i="16"/>
  <c r="AF36" i="16"/>
  <c r="AD36" i="16"/>
  <c r="AA36" i="16"/>
  <c r="V36" i="16"/>
  <c r="R36" i="16"/>
  <c r="N36" i="16"/>
  <c r="B36" i="16"/>
  <c r="AC36" i="16" s="1"/>
  <c r="BD35" i="16"/>
  <c r="AF35" i="16"/>
  <c r="AD35" i="16"/>
  <c r="AC35" i="16"/>
  <c r="AA35" i="16"/>
  <c r="V35" i="16"/>
  <c r="R35" i="16"/>
  <c r="N35" i="16"/>
  <c r="B35" i="16"/>
  <c r="BD34" i="16"/>
  <c r="AF34" i="16"/>
  <c r="AD34" i="16"/>
  <c r="AA34" i="16"/>
  <c r="V34" i="16"/>
  <c r="R34" i="16"/>
  <c r="N34" i="16"/>
  <c r="B34" i="16"/>
  <c r="AC34" i="16" s="1"/>
  <c r="BD33" i="16"/>
  <c r="AF33" i="16"/>
  <c r="AD33" i="16"/>
  <c r="AA33" i="16"/>
  <c r="V33" i="16"/>
  <c r="R33" i="16"/>
  <c r="N33" i="16"/>
  <c r="B33" i="16"/>
  <c r="AC33" i="16" s="1"/>
  <c r="BD32" i="16"/>
  <c r="AF32" i="16"/>
  <c r="AD32" i="16"/>
  <c r="AA32" i="16"/>
  <c r="V32" i="16"/>
  <c r="R32" i="16"/>
  <c r="N32" i="16"/>
  <c r="B32" i="16"/>
  <c r="AC32" i="16" s="1"/>
  <c r="BD31" i="16"/>
  <c r="AF31" i="16"/>
  <c r="AD31" i="16"/>
  <c r="AC31" i="16"/>
  <c r="AA31" i="16"/>
  <c r="BD30" i="16"/>
  <c r="AF30" i="16"/>
  <c r="AD30" i="16"/>
  <c r="AA30" i="16"/>
  <c r="AC30" i="16"/>
  <c r="BD29" i="16"/>
  <c r="AF29" i="16"/>
  <c r="AD29" i="16"/>
  <c r="AC29" i="16"/>
  <c r="AA29" i="16"/>
  <c r="BD28" i="16"/>
  <c r="AF28" i="16"/>
  <c r="AD28" i="16"/>
  <c r="AA28" i="16"/>
  <c r="AC28" i="16"/>
  <c r="BD27" i="16"/>
  <c r="AF27" i="16"/>
  <c r="AD27" i="16"/>
  <c r="AC27" i="16"/>
  <c r="AA27" i="16"/>
  <c r="BD26" i="16"/>
  <c r="AF26" i="16"/>
  <c r="AD26" i="16"/>
  <c r="AA26" i="16"/>
  <c r="AC26" i="16"/>
  <c r="BD25" i="16"/>
  <c r="AF25" i="16"/>
  <c r="AD25" i="16"/>
  <c r="AC25" i="16"/>
  <c r="AA25" i="16"/>
  <c r="BD24" i="16"/>
  <c r="AF24" i="16"/>
  <c r="AD24" i="16"/>
  <c r="AA24" i="16"/>
  <c r="AC24" i="16"/>
  <c r="BD20" i="16"/>
  <c r="AF20" i="16"/>
  <c r="AD20" i="16"/>
  <c r="AC20" i="16"/>
  <c r="AA20" i="16"/>
  <c r="BD19" i="16"/>
  <c r="AF19" i="16"/>
  <c r="AD19" i="16"/>
  <c r="AA19" i="16"/>
  <c r="AC19" i="16"/>
  <c r="BD18" i="16"/>
  <c r="AF18" i="16"/>
  <c r="AD18" i="16"/>
  <c r="AC18" i="16"/>
  <c r="AA18" i="16"/>
  <c r="BD17" i="16"/>
  <c r="AF17" i="16"/>
  <c r="AD17" i="16"/>
  <c r="AA17" i="16"/>
  <c r="AC17" i="16"/>
  <c r="BD16" i="16"/>
  <c r="AF16" i="16"/>
  <c r="AD16" i="16"/>
  <c r="AC16" i="16"/>
  <c r="AA16" i="16"/>
  <c r="BD15" i="16"/>
  <c r="AF15" i="16"/>
  <c r="AD15" i="16"/>
  <c r="AA15" i="16"/>
  <c r="AC15" i="16"/>
  <c r="BD14" i="16"/>
  <c r="AF14" i="16"/>
  <c r="AD14" i="16"/>
  <c r="AC14" i="16"/>
  <c r="AA14" i="16"/>
  <c r="BD11" i="16"/>
  <c r="AF11" i="16"/>
  <c r="AD11" i="16"/>
  <c r="AC11" i="16"/>
  <c r="BD10" i="16"/>
  <c r="AF10" i="16"/>
  <c r="AD10" i="16"/>
  <c r="AC10" i="16"/>
  <c r="AA10" i="16"/>
  <c r="BD9" i="16"/>
  <c r="AF9" i="16"/>
  <c r="AD9" i="16"/>
  <c r="AA9" i="16"/>
  <c r="AC9" i="16"/>
  <c r="BD8" i="16"/>
  <c r="AF8" i="16"/>
  <c r="AD8" i="16"/>
  <c r="AC8" i="16"/>
  <c r="AA8" i="16"/>
  <c r="BD7" i="16"/>
  <c r="AF7" i="16"/>
  <c r="AD7" i="16"/>
  <c r="AA7" i="16"/>
  <c r="AC7" i="16"/>
  <c r="BD6" i="16"/>
  <c r="AF6" i="16"/>
  <c r="AD6" i="16"/>
  <c r="AC6" i="16"/>
  <c r="AA6" i="16"/>
  <c r="BK3" i="16"/>
  <c r="BE3" i="16"/>
  <c r="AA3" i="16"/>
  <c r="G2" i="16"/>
  <c r="AH2" i="16" s="1"/>
  <c r="D2" i="16"/>
  <c r="V54" i="16" l="1"/>
  <c r="L58" i="20" s="1"/>
  <c r="N54" i="16"/>
  <c r="R54" i="16"/>
  <c r="U29" i="18"/>
  <c r="L59" i="14" l="1"/>
  <c r="L59" i="20"/>
  <c r="J20" i="13"/>
  <c r="BE3" i="4" l="1"/>
  <c r="S26" i="13" l="1"/>
  <c r="S27" i="13"/>
  <c r="S28" i="13"/>
  <c r="S29" i="13"/>
  <c r="S30" i="13"/>
  <c r="S31" i="13"/>
  <c r="S32" i="13"/>
  <c r="S33" i="13"/>
  <c r="S34" i="13"/>
  <c r="S35" i="13"/>
  <c r="S36" i="13"/>
  <c r="S37" i="13"/>
  <c r="K27" i="3"/>
  <c r="K28" i="3"/>
  <c r="O21" i="12"/>
  <c r="M21" i="12"/>
  <c r="J21" i="12"/>
  <c r="B25" i="4"/>
  <c r="AC25" i="4" s="1"/>
  <c r="N25" i="4"/>
  <c r="R25" i="4"/>
  <c r="V25" i="4"/>
  <c r="AA25" i="4"/>
  <c r="AD25" i="4"/>
  <c r="AF25" i="4"/>
  <c r="BD25" i="4"/>
  <c r="B26" i="4"/>
  <c r="AC26" i="4" s="1"/>
  <c r="N26" i="4"/>
  <c r="R26" i="4"/>
  <c r="V26" i="4"/>
  <c r="AA26" i="4"/>
  <c r="AD26" i="4"/>
  <c r="AF26" i="4"/>
  <c r="BD26" i="4"/>
  <c r="O42" i="12"/>
  <c r="O41" i="12"/>
  <c r="O40" i="12"/>
  <c r="O39" i="12"/>
  <c r="O36" i="12"/>
  <c r="O37" i="12"/>
  <c r="O35" i="12"/>
  <c r="O34" i="12"/>
  <c r="O33" i="12"/>
  <c r="O32" i="12"/>
  <c r="O31" i="12"/>
  <c r="O30" i="12"/>
  <c r="O29" i="12"/>
  <c r="O28" i="12"/>
  <c r="O27" i="12"/>
  <c r="O26" i="12"/>
  <c r="O25" i="12"/>
  <c r="O24" i="12"/>
  <c r="O23" i="12"/>
  <c r="O22" i="12"/>
  <c r="O20" i="12"/>
  <c r="O19" i="12"/>
  <c r="M21" i="13"/>
  <c r="M22" i="13"/>
  <c r="M23" i="13"/>
  <c r="M24" i="13"/>
  <c r="M25" i="13"/>
  <c r="M26" i="13"/>
  <c r="M27" i="13"/>
  <c r="M28" i="13"/>
  <c r="M29" i="13"/>
  <c r="M30" i="13"/>
  <c r="M31" i="13"/>
  <c r="M32" i="13"/>
  <c r="M33" i="13"/>
  <c r="M34" i="13"/>
  <c r="M35" i="13"/>
  <c r="M36" i="13"/>
  <c r="M37" i="13"/>
  <c r="M20" i="13"/>
  <c r="H20" i="13"/>
  <c r="H27" i="13"/>
  <c r="H21" i="13"/>
  <c r="H22" i="13"/>
  <c r="H23" i="13"/>
  <c r="H24" i="13"/>
  <c r="H25" i="13"/>
  <c r="H26" i="13"/>
  <c r="H28" i="13"/>
  <c r="H29" i="13"/>
  <c r="H30" i="13"/>
  <c r="H31" i="13"/>
  <c r="H32" i="13"/>
  <c r="H33" i="13"/>
  <c r="H34" i="13"/>
  <c r="H35" i="13"/>
  <c r="H36" i="13"/>
  <c r="H37" i="13"/>
  <c r="E25" i="13"/>
  <c r="H28" i="5"/>
  <c r="O43" i="12" l="1"/>
  <c r="M38" i="13"/>
  <c r="H38" i="13"/>
  <c r="C51" i="20"/>
  <c r="K34" i="5" l="1"/>
  <c r="L34" i="5" s="1"/>
  <c r="K35" i="5"/>
  <c r="L35" i="5" s="1"/>
  <c r="K33" i="5"/>
  <c r="L33" i="5" s="1"/>
  <c r="E34" i="5"/>
  <c r="F34" i="5" s="1"/>
  <c r="E35" i="5"/>
  <c r="F35" i="5" s="1"/>
  <c r="E33" i="5"/>
  <c r="F33" i="5" s="1"/>
  <c r="L57" i="20" l="1"/>
  <c r="R23" i="20" s="1"/>
  <c r="L56" i="20"/>
  <c r="L60" i="20" s="1"/>
  <c r="K10" i="3" l="1"/>
  <c r="K11" i="3"/>
  <c r="K12" i="3"/>
  <c r="K13" i="3"/>
  <c r="K14" i="3"/>
  <c r="K15" i="3"/>
  <c r="K16" i="3"/>
  <c r="K17" i="3"/>
  <c r="K18" i="3"/>
  <c r="K19" i="3"/>
  <c r="K20" i="3"/>
  <c r="D21" i="3"/>
  <c r="K21" i="3" s="1"/>
  <c r="D22" i="3"/>
  <c r="K22" i="3" s="1"/>
  <c r="D23" i="3"/>
  <c r="K23" i="3" s="1"/>
  <c r="D24" i="3"/>
  <c r="K24" i="3" s="1"/>
  <c r="D25" i="3"/>
  <c r="K25" i="3" s="1"/>
  <c r="D26" i="3"/>
  <c r="K26" i="3" s="1"/>
  <c r="H27" i="14"/>
  <c r="H26" i="14"/>
  <c r="H25" i="14"/>
  <c r="H24" i="14"/>
  <c r="L58" i="14"/>
  <c r="P24" i="14" s="1"/>
  <c r="P24" i="20" s="1"/>
  <c r="L57" i="14"/>
  <c r="P23" i="14" s="1"/>
  <c r="P23" i="20" s="1"/>
  <c r="C51" i="14"/>
  <c r="AM33" i="2"/>
  <c r="R20" i="13" l="1"/>
  <c r="S20" i="13" s="1"/>
  <c r="AK34" i="2"/>
  <c r="AI36" i="2"/>
  <c r="U37" i="2"/>
  <c r="H35" i="2"/>
  <c r="I35" i="2"/>
  <c r="J35" i="2"/>
  <c r="K35" i="2"/>
  <c r="L35" i="2"/>
  <c r="M35" i="2"/>
  <c r="N35" i="2"/>
  <c r="O35" i="2"/>
  <c r="P35" i="2"/>
  <c r="Q35" i="2"/>
  <c r="R35" i="2"/>
  <c r="S35" i="2"/>
  <c r="T35" i="2"/>
  <c r="U35" i="2"/>
  <c r="V35" i="2"/>
  <c r="W35" i="2"/>
  <c r="X35" i="2"/>
  <c r="Y35" i="2"/>
  <c r="Z35" i="2"/>
  <c r="AA35" i="2"/>
  <c r="AB35" i="2"/>
  <c r="AC35" i="2"/>
  <c r="AD35" i="2"/>
  <c r="AE35" i="2"/>
  <c r="AF35" i="2"/>
  <c r="AG35" i="2"/>
  <c r="AH35" i="2"/>
  <c r="AI35" i="2"/>
  <c r="AJ35" i="2"/>
  <c r="H36" i="2"/>
  <c r="I36" i="2"/>
  <c r="J36" i="2"/>
  <c r="K36" i="2"/>
  <c r="L36" i="2"/>
  <c r="M36" i="2"/>
  <c r="N36" i="2"/>
  <c r="O36" i="2"/>
  <c r="P36" i="2"/>
  <c r="Q36" i="2"/>
  <c r="R36" i="2"/>
  <c r="S36" i="2"/>
  <c r="T36" i="2"/>
  <c r="U36" i="2"/>
  <c r="V36" i="2"/>
  <c r="W36" i="2"/>
  <c r="X36" i="2"/>
  <c r="Y36" i="2"/>
  <c r="Z36" i="2"/>
  <c r="AA36" i="2"/>
  <c r="AB36" i="2"/>
  <c r="AC36" i="2"/>
  <c r="AD36" i="2"/>
  <c r="AE36" i="2"/>
  <c r="AF36" i="2"/>
  <c r="AG36" i="2"/>
  <c r="AH36" i="2"/>
  <c r="AJ36" i="2"/>
  <c r="H37" i="2"/>
  <c r="I37" i="2"/>
  <c r="J37" i="2"/>
  <c r="K37" i="2"/>
  <c r="L37" i="2"/>
  <c r="M37" i="2"/>
  <c r="N37" i="2"/>
  <c r="O37" i="2"/>
  <c r="P37" i="2"/>
  <c r="Q37" i="2"/>
  <c r="R37" i="2"/>
  <c r="S37" i="2"/>
  <c r="T37" i="2"/>
  <c r="V37" i="2"/>
  <c r="W37" i="2"/>
  <c r="X37" i="2"/>
  <c r="Y37" i="2"/>
  <c r="Z37" i="2"/>
  <c r="AA37" i="2"/>
  <c r="AB37" i="2"/>
  <c r="AC37" i="2"/>
  <c r="AD37" i="2"/>
  <c r="AE37" i="2"/>
  <c r="AF37" i="2"/>
  <c r="AG37" i="2"/>
  <c r="AH37" i="2"/>
  <c r="AI37" i="2"/>
  <c r="AJ37" i="2"/>
  <c r="H38" i="2"/>
  <c r="I38" i="2"/>
  <c r="J38" i="2"/>
  <c r="K38" i="2"/>
  <c r="L38" i="2"/>
  <c r="M38" i="2"/>
  <c r="N38" i="2"/>
  <c r="O38" i="2"/>
  <c r="P38" i="2"/>
  <c r="Q38" i="2"/>
  <c r="R38" i="2"/>
  <c r="S38" i="2"/>
  <c r="T38" i="2"/>
  <c r="U38" i="2"/>
  <c r="V38" i="2"/>
  <c r="W38" i="2"/>
  <c r="X38" i="2"/>
  <c r="Y38" i="2"/>
  <c r="Z38" i="2"/>
  <c r="AA38" i="2"/>
  <c r="AB38" i="2"/>
  <c r="AC38" i="2"/>
  <c r="AD38" i="2"/>
  <c r="AE38" i="2"/>
  <c r="AF38" i="2"/>
  <c r="AG38" i="2"/>
  <c r="AH38" i="2"/>
  <c r="AI38" i="2"/>
  <c r="AJ38" i="2"/>
  <c r="G38" i="2"/>
  <c r="G36" i="2"/>
  <c r="G39" i="2" s="1"/>
  <c r="L24" i="20" l="1"/>
  <c r="L18" i="20"/>
  <c r="C2" i="20"/>
  <c r="C13" i="20" l="1"/>
  <c r="G13" i="20"/>
  <c r="C59" i="20"/>
  <c r="C56" i="20"/>
  <c r="C54" i="20"/>
  <c r="I13" i="20" l="1"/>
  <c r="U23" i="2"/>
  <c r="V23" i="2"/>
  <c r="U24" i="2"/>
  <c r="V24" i="2"/>
  <c r="U25" i="2"/>
  <c r="V25" i="2"/>
  <c r="U26" i="2"/>
  <c r="V26" i="2"/>
  <c r="U66" i="2"/>
  <c r="V66" i="2"/>
  <c r="U67" i="2"/>
  <c r="V67" i="2"/>
  <c r="U68" i="2"/>
  <c r="V68" i="2"/>
  <c r="U69" i="2"/>
  <c r="V69" i="2"/>
  <c r="U79" i="2"/>
  <c r="V79" i="2"/>
  <c r="U80" i="2"/>
  <c r="V80" i="2"/>
  <c r="U81" i="2"/>
  <c r="V81" i="2"/>
  <c r="U82" i="2"/>
  <c r="V82" i="2"/>
  <c r="J37" i="13"/>
  <c r="J36" i="13"/>
  <c r="J35" i="13"/>
  <c r="J34" i="13"/>
  <c r="J33" i="13"/>
  <c r="J32" i="13"/>
  <c r="J31" i="13"/>
  <c r="J30" i="13"/>
  <c r="J29" i="13"/>
  <c r="J28" i="13"/>
  <c r="J27" i="13"/>
  <c r="J26" i="13"/>
  <c r="J25" i="13"/>
  <c r="N25" i="13" s="1"/>
  <c r="J24" i="13"/>
  <c r="J23" i="13"/>
  <c r="J22" i="13"/>
  <c r="J21" i="13"/>
  <c r="M42" i="12"/>
  <c r="M41" i="12"/>
  <c r="M40" i="12"/>
  <c r="M39" i="12"/>
  <c r="M37" i="12"/>
  <c r="M36" i="12"/>
  <c r="M35" i="12"/>
  <c r="M34" i="12"/>
  <c r="M33" i="12"/>
  <c r="M32" i="12"/>
  <c r="M31" i="12"/>
  <c r="M30" i="12"/>
  <c r="M29" i="12"/>
  <c r="M28" i="12"/>
  <c r="M27" i="12"/>
  <c r="M26" i="12"/>
  <c r="M25" i="12"/>
  <c r="M24" i="12"/>
  <c r="M23" i="12"/>
  <c r="M22" i="12"/>
  <c r="M20" i="12"/>
  <c r="M19" i="12"/>
  <c r="J39" i="12"/>
  <c r="J42" i="12"/>
  <c r="J41" i="12"/>
  <c r="J40" i="12"/>
  <c r="J37" i="12"/>
  <c r="J36" i="12"/>
  <c r="J35" i="12"/>
  <c r="J34" i="12"/>
  <c r="J33" i="12"/>
  <c r="J32" i="12"/>
  <c r="J31" i="12"/>
  <c r="J30" i="12"/>
  <c r="J29" i="12"/>
  <c r="J28" i="12"/>
  <c r="J27" i="12"/>
  <c r="J26" i="12"/>
  <c r="J25" i="12"/>
  <c r="J24" i="12"/>
  <c r="J23" i="12"/>
  <c r="J22" i="12"/>
  <c r="P22" i="12" s="1"/>
  <c r="J20" i="12"/>
  <c r="J19" i="12"/>
  <c r="M43" i="12" l="1"/>
  <c r="J43" i="12"/>
  <c r="P19" i="12"/>
  <c r="P33" i="12"/>
  <c r="P23" i="12"/>
  <c r="P35" i="12"/>
  <c r="P30" i="12"/>
  <c r="P31" i="12"/>
  <c r="P40" i="12"/>
  <c r="P27" i="12"/>
  <c r="P39" i="12"/>
  <c r="P26" i="12"/>
  <c r="P42" i="12"/>
  <c r="P34" i="12"/>
  <c r="P41" i="12"/>
  <c r="P32" i="12"/>
  <c r="P21" i="12"/>
  <c r="P25" i="12"/>
  <c r="P29" i="12"/>
  <c r="P37" i="12"/>
  <c r="P20" i="12"/>
  <c r="P24" i="12"/>
  <c r="P28" i="12"/>
  <c r="P36" i="12"/>
  <c r="J38" i="13"/>
  <c r="V83" i="2"/>
  <c r="V39" i="2"/>
  <c r="U83" i="2"/>
  <c r="U39" i="2"/>
  <c r="P43" i="12" l="1"/>
  <c r="N13" i="12" s="1"/>
  <c r="H24" i="2"/>
  <c r="C59" i="14"/>
  <c r="C56" i="14"/>
  <c r="C54" i="14"/>
  <c r="J9" i="13" l="1"/>
  <c r="J8" i="13"/>
  <c r="J7" i="13"/>
  <c r="H2" i="20"/>
  <c r="S29" i="20"/>
  <c r="R25" i="20"/>
  <c r="R24" i="20"/>
  <c r="M46" i="20"/>
  <c r="M45" i="20"/>
  <c r="M44" i="20"/>
  <c r="M43" i="20"/>
  <c r="M42" i="20"/>
  <c r="M41" i="20"/>
  <c r="M40" i="20"/>
  <c r="M39" i="20"/>
  <c r="R10" i="20" s="1"/>
  <c r="M38" i="20"/>
  <c r="R17" i="20" s="1"/>
  <c r="M37" i="20"/>
  <c r="R15" i="20" s="1"/>
  <c r="M36" i="20"/>
  <c r="M35" i="20"/>
  <c r="R12" i="20" s="1"/>
  <c r="M34" i="20"/>
  <c r="M33" i="20"/>
  <c r="Q26" i="20"/>
  <c r="Q16" i="20"/>
  <c r="P25" i="14"/>
  <c r="P25" i="20" s="1"/>
  <c r="R22" i="20"/>
  <c r="R11" i="20" l="1"/>
  <c r="U34" i="12"/>
  <c r="V34" i="12" s="1"/>
  <c r="U42" i="12"/>
  <c r="V42" i="12" s="1"/>
  <c r="U35" i="12"/>
  <c r="V35" i="12" s="1"/>
  <c r="U33" i="12"/>
  <c r="V33" i="12" s="1"/>
  <c r="U36" i="12"/>
  <c r="V36" i="12" s="1"/>
  <c r="U37" i="12"/>
  <c r="V37" i="12" s="1"/>
  <c r="L56" i="14"/>
  <c r="P22" i="14" s="1"/>
  <c r="P22" i="20" s="1"/>
  <c r="S25" i="20"/>
  <c r="M47" i="20"/>
  <c r="S24" i="20"/>
  <c r="U28" i="5"/>
  <c r="O28" i="5"/>
  <c r="BD27" i="4"/>
  <c r="BD28" i="4"/>
  <c r="BD29" i="4"/>
  <c r="BD30" i="4"/>
  <c r="BD31" i="4"/>
  <c r="BD32" i="4"/>
  <c r="BD33" i="4"/>
  <c r="BD34" i="4"/>
  <c r="BD35" i="4"/>
  <c r="BD36" i="4"/>
  <c r="BD37" i="4"/>
  <c r="D2" i="4"/>
  <c r="E2" i="3"/>
  <c r="D2" i="2"/>
  <c r="G2" i="2"/>
  <c r="B21" i="3"/>
  <c r="B22" i="3"/>
  <c r="B23" i="3"/>
  <c r="B24" i="3"/>
  <c r="B25" i="3"/>
  <c r="B26" i="3"/>
  <c r="L60" i="14" l="1"/>
  <c r="G2" i="4"/>
  <c r="AH2" i="4" s="1"/>
  <c r="G2" i="3"/>
  <c r="AM77" i="2"/>
  <c r="AK77" i="2"/>
  <c r="AL77" i="2"/>
  <c r="AN77" i="2"/>
  <c r="AK78" i="2"/>
  <c r="AL78" i="2"/>
  <c r="AM78" i="2"/>
  <c r="AN78" i="2"/>
  <c r="W81" i="2"/>
  <c r="H79" i="2"/>
  <c r="I79" i="2"/>
  <c r="J79" i="2"/>
  <c r="K79" i="2"/>
  <c r="L79" i="2"/>
  <c r="M79" i="2"/>
  <c r="N79" i="2"/>
  <c r="O79" i="2"/>
  <c r="P79" i="2"/>
  <c r="Q79" i="2"/>
  <c r="R79" i="2"/>
  <c r="S79" i="2"/>
  <c r="T79" i="2"/>
  <c r="W79" i="2"/>
  <c r="X79" i="2"/>
  <c r="Y79" i="2"/>
  <c r="Z79" i="2"/>
  <c r="AA79" i="2"/>
  <c r="AB79" i="2"/>
  <c r="AC79" i="2"/>
  <c r="AD79" i="2"/>
  <c r="AE79" i="2"/>
  <c r="AF79" i="2"/>
  <c r="AG79" i="2"/>
  <c r="AH79" i="2"/>
  <c r="AI79" i="2"/>
  <c r="AJ79" i="2"/>
  <c r="H80" i="2"/>
  <c r="I80" i="2"/>
  <c r="J80" i="2"/>
  <c r="K80" i="2"/>
  <c r="L80" i="2"/>
  <c r="M80" i="2"/>
  <c r="N80" i="2"/>
  <c r="O80" i="2"/>
  <c r="P80" i="2"/>
  <c r="Q80" i="2"/>
  <c r="R80" i="2"/>
  <c r="S80" i="2"/>
  <c r="T80" i="2"/>
  <c r="W80" i="2"/>
  <c r="X80" i="2"/>
  <c r="Y80" i="2"/>
  <c r="Z80" i="2"/>
  <c r="AA80" i="2"/>
  <c r="AB80" i="2"/>
  <c r="AC80" i="2"/>
  <c r="AD80" i="2"/>
  <c r="AE80" i="2"/>
  <c r="AF80" i="2"/>
  <c r="AG80" i="2"/>
  <c r="AH80" i="2"/>
  <c r="AI80" i="2"/>
  <c r="AJ80" i="2"/>
  <c r="H81" i="2"/>
  <c r="I81" i="2"/>
  <c r="J81" i="2"/>
  <c r="K81" i="2"/>
  <c r="L81" i="2"/>
  <c r="M81" i="2"/>
  <c r="N81" i="2"/>
  <c r="O81" i="2"/>
  <c r="P81" i="2"/>
  <c r="Q81" i="2"/>
  <c r="R81" i="2"/>
  <c r="S81" i="2"/>
  <c r="T81" i="2"/>
  <c r="X81" i="2"/>
  <c r="Y81" i="2"/>
  <c r="Z81" i="2"/>
  <c r="AA81" i="2"/>
  <c r="AB81" i="2"/>
  <c r="AC81" i="2"/>
  <c r="AD81" i="2"/>
  <c r="AE81" i="2"/>
  <c r="AF81" i="2"/>
  <c r="AG81" i="2"/>
  <c r="AH81" i="2"/>
  <c r="AI81" i="2"/>
  <c r="AJ81" i="2"/>
  <c r="H82" i="2"/>
  <c r="I82" i="2"/>
  <c r="J82" i="2"/>
  <c r="K82" i="2"/>
  <c r="L82" i="2"/>
  <c r="M82" i="2"/>
  <c r="N82" i="2"/>
  <c r="O82" i="2"/>
  <c r="P82" i="2"/>
  <c r="Q82" i="2"/>
  <c r="R82" i="2"/>
  <c r="S82" i="2"/>
  <c r="T82" i="2"/>
  <c r="W82" i="2"/>
  <c r="X82" i="2"/>
  <c r="Y82" i="2"/>
  <c r="Z82" i="2"/>
  <c r="AA82" i="2"/>
  <c r="AB82" i="2"/>
  <c r="AC82" i="2"/>
  <c r="AD82" i="2"/>
  <c r="AE82" i="2"/>
  <c r="AF82" i="2"/>
  <c r="AG82" i="2"/>
  <c r="AH82" i="2"/>
  <c r="AI82" i="2"/>
  <c r="AJ82" i="2"/>
  <c r="G82" i="2"/>
  <c r="G81" i="2"/>
  <c r="G80" i="2"/>
  <c r="G79" i="2"/>
  <c r="AN76" i="2"/>
  <c r="AM76" i="2"/>
  <c r="AL76" i="2"/>
  <c r="AK76" i="2"/>
  <c r="S22" i="20" l="1"/>
  <c r="AP77" i="2"/>
  <c r="U40" i="12" s="1"/>
  <c r="V40" i="12" s="1"/>
  <c r="AP76" i="2"/>
  <c r="U39" i="12" s="1"/>
  <c r="V39" i="12" s="1"/>
  <c r="AP78" i="2"/>
  <c r="U41" i="12" s="1"/>
  <c r="V41" i="12" s="1"/>
  <c r="S23" i="20"/>
  <c r="AO78" i="2"/>
  <c r="AO77" i="2"/>
  <c r="AO76" i="2"/>
  <c r="Z67" i="2" l="1"/>
  <c r="J66" i="2"/>
  <c r="K66" i="2"/>
  <c r="L66" i="2"/>
  <c r="M66" i="2"/>
  <c r="N66" i="2"/>
  <c r="O66" i="2"/>
  <c r="P66" i="2"/>
  <c r="Q66" i="2"/>
  <c r="R66" i="2"/>
  <c r="S66" i="2"/>
  <c r="T66" i="2"/>
  <c r="W66" i="2"/>
  <c r="X66" i="2"/>
  <c r="Y66" i="2"/>
  <c r="Z66" i="2"/>
  <c r="AA66" i="2"/>
  <c r="AB66" i="2"/>
  <c r="AC66" i="2"/>
  <c r="AD66" i="2"/>
  <c r="AE66" i="2"/>
  <c r="AF66" i="2"/>
  <c r="AG66" i="2"/>
  <c r="AH66" i="2"/>
  <c r="AI66" i="2"/>
  <c r="AJ66" i="2"/>
  <c r="H67" i="2"/>
  <c r="I67" i="2"/>
  <c r="J67" i="2"/>
  <c r="K67" i="2"/>
  <c r="L67" i="2"/>
  <c r="M67" i="2"/>
  <c r="N67" i="2"/>
  <c r="O67" i="2"/>
  <c r="P67" i="2"/>
  <c r="Q67" i="2"/>
  <c r="R67" i="2"/>
  <c r="S67" i="2"/>
  <c r="T67" i="2"/>
  <c r="W67" i="2"/>
  <c r="X67" i="2"/>
  <c r="Y67" i="2"/>
  <c r="AA67" i="2"/>
  <c r="AB67" i="2"/>
  <c r="AC67" i="2"/>
  <c r="AD67" i="2"/>
  <c r="AE67" i="2"/>
  <c r="AF67" i="2"/>
  <c r="AG67" i="2"/>
  <c r="AH67" i="2"/>
  <c r="AI67" i="2"/>
  <c r="AJ67" i="2"/>
  <c r="H68" i="2"/>
  <c r="I68" i="2"/>
  <c r="J68" i="2"/>
  <c r="K68" i="2"/>
  <c r="L68" i="2"/>
  <c r="M68" i="2"/>
  <c r="N68" i="2"/>
  <c r="O68" i="2"/>
  <c r="P68" i="2"/>
  <c r="Q68" i="2"/>
  <c r="R68" i="2"/>
  <c r="S68" i="2"/>
  <c r="T68" i="2"/>
  <c r="W68" i="2"/>
  <c r="X68" i="2"/>
  <c r="Y68" i="2"/>
  <c r="Z68" i="2"/>
  <c r="AA68" i="2"/>
  <c r="AB68" i="2"/>
  <c r="AC68" i="2"/>
  <c r="AD68" i="2"/>
  <c r="AE68" i="2"/>
  <c r="AF68" i="2"/>
  <c r="AG68" i="2"/>
  <c r="AH68" i="2"/>
  <c r="AI68" i="2"/>
  <c r="AJ68" i="2"/>
  <c r="H69" i="2"/>
  <c r="I69" i="2"/>
  <c r="J69" i="2"/>
  <c r="K69" i="2"/>
  <c r="L69" i="2"/>
  <c r="M69" i="2"/>
  <c r="N69" i="2"/>
  <c r="O69" i="2"/>
  <c r="P69" i="2"/>
  <c r="Q69" i="2"/>
  <c r="R69" i="2"/>
  <c r="S69" i="2"/>
  <c r="T69" i="2"/>
  <c r="W69" i="2"/>
  <c r="X69" i="2"/>
  <c r="Y69" i="2"/>
  <c r="Z69" i="2"/>
  <c r="AA69" i="2"/>
  <c r="AB69" i="2"/>
  <c r="AC69" i="2"/>
  <c r="AD69" i="2"/>
  <c r="AE69" i="2"/>
  <c r="AF69" i="2"/>
  <c r="AG69" i="2"/>
  <c r="AH69" i="2"/>
  <c r="AI69" i="2"/>
  <c r="AJ69" i="2"/>
  <c r="AM62" i="2"/>
  <c r="AN48" i="2"/>
  <c r="AK49" i="2"/>
  <c r="AL49" i="2"/>
  <c r="AM49" i="2"/>
  <c r="AN49" i="2"/>
  <c r="AK50" i="2"/>
  <c r="AL50" i="2"/>
  <c r="AM50" i="2"/>
  <c r="AN50" i="2"/>
  <c r="AK51" i="2"/>
  <c r="AL51" i="2"/>
  <c r="AM51" i="2"/>
  <c r="AN51" i="2"/>
  <c r="AK52" i="2"/>
  <c r="AL52" i="2"/>
  <c r="AM52" i="2"/>
  <c r="AN52" i="2"/>
  <c r="AK53" i="2"/>
  <c r="AL53" i="2"/>
  <c r="AM53" i="2"/>
  <c r="AN53" i="2"/>
  <c r="AK54" i="2"/>
  <c r="AL54" i="2"/>
  <c r="AM54" i="2"/>
  <c r="AN54" i="2"/>
  <c r="AK55" i="2"/>
  <c r="AL55" i="2"/>
  <c r="AM55" i="2"/>
  <c r="AN55" i="2"/>
  <c r="AK56" i="2"/>
  <c r="AL56" i="2"/>
  <c r="AM56" i="2"/>
  <c r="AN56" i="2"/>
  <c r="AK57" i="2"/>
  <c r="AL57" i="2"/>
  <c r="AM57" i="2"/>
  <c r="AN57" i="2"/>
  <c r="AK58" i="2"/>
  <c r="AL58" i="2"/>
  <c r="AM58" i="2"/>
  <c r="AN58" i="2"/>
  <c r="AK59" i="2"/>
  <c r="AL59" i="2"/>
  <c r="AM59" i="2"/>
  <c r="AN59" i="2"/>
  <c r="AK60" i="2"/>
  <c r="AL60" i="2"/>
  <c r="AM60" i="2"/>
  <c r="AN60" i="2"/>
  <c r="AK61" i="2"/>
  <c r="AL61" i="2"/>
  <c r="AM61" i="2"/>
  <c r="AN61" i="2"/>
  <c r="AK62" i="2"/>
  <c r="AL62" i="2"/>
  <c r="AN62" i="2"/>
  <c r="AK63" i="2"/>
  <c r="AL63" i="2"/>
  <c r="AM63" i="2"/>
  <c r="AN63" i="2"/>
  <c r="AK64" i="2"/>
  <c r="AL64" i="2"/>
  <c r="AM64" i="2"/>
  <c r="AN64" i="2"/>
  <c r="AL65" i="2"/>
  <c r="AM65" i="2"/>
  <c r="AN65" i="2"/>
  <c r="AL34" i="2"/>
  <c r="AP34" i="2" s="1"/>
  <c r="AM34" i="2"/>
  <c r="AN34" i="2"/>
  <c r="AN33" i="2"/>
  <c r="AL33" i="2"/>
  <c r="AK33" i="2"/>
  <c r="H23" i="2"/>
  <c r="I23" i="2"/>
  <c r="J23" i="2"/>
  <c r="K23" i="2"/>
  <c r="L23" i="2"/>
  <c r="M23" i="2"/>
  <c r="N23" i="2"/>
  <c r="O23" i="2"/>
  <c r="P23" i="2"/>
  <c r="Q23" i="2"/>
  <c r="R23" i="2"/>
  <c r="S23" i="2"/>
  <c r="T23" i="2"/>
  <c r="W23" i="2"/>
  <c r="X23" i="2"/>
  <c r="Y23" i="2"/>
  <c r="Z23" i="2"/>
  <c r="AA23" i="2"/>
  <c r="AB23" i="2"/>
  <c r="AC23" i="2"/>
  <c r="AD23" i="2"/>
  <c r="AE23" i="2"/>
  <c r="AF23" i="2"/>
  <c r="AG23" i="2"/>
  <c r="AH23" i="2"/>
  <c r="AI23" i="2"/>
  <c r="I24" i="2"/>
  <c r="J24" i="2"/>
  <c r="K24" i="2"/>
  <c r="L24" i="2"/>
  <c r="M24" i="2"/>
  <c r="N24" i="2"/>
  <c r="O24" i="2"/>
  <c r="P24" i="2"/>
  <c r="Q24" i="2"/>
  <c r="R24" i="2"/>
  <c r="S24" i="2"/>
  <c r="T24" i="2"/>
  <c r="W24" i="2"/>
  <c r="X24" i="2"/>
  <c r="Y24" i="2"/>
  <c r="Z24" i="2"/>
  <c r="AA24" i="2"/>
  <c r="AB24" i="2"/>
  <c r="AC24" i="2"/>
  <c r="AD24" i="2"/>
  <c r="AE24" i="2"/>
  <c r="AF24" i="2"/>
  <c r="AG24" i="2"/>
  <c r="AH24" i="2"/>
  <c r="AI24" i="2"/>
  <c r="H26" i="2"/>
  <c r="H25" i="2"/>
  <c r="I25" i="2"/>
  <c r="J25" i="2"/>
  <c r="K25" i="2"/>
  <c r="L25" i="2"/>
  <c r="M25" i="2"/>
  <c r="N25" i="2"/>
  <c r="O25" i="2"/>
  <c r="P25" i="2"/>
  <c r="Q25" i="2"/>
  <c r="R25" i="2"/>
  <c r="S25" i="2"/>
  <c r="T25" i="2"/>
  <c r="W25" i="2"/>
  <c r="X25" i="2"/>
  <c r="Y25" i="2"/>
  <c r="Z25" i="2"/>
  <c r="AA25" i="2"/>
  <c r="AB25" i="2"/>
  <c r="AC25" i="2"/>
  <c r="AD25" i="2"/>
  <c r="AE25" i="2"/>
  <c r="AF25" i="2"/>
  <c r="AG25" i="2"/>
  <c r="AH25" i="2"/>
  <c r="AI25" i="2"/>
  <c r="I26" i="2"/>
  <c r="J26" i="2"/>
  <c r="K26" i="2"/>
  <c r="L26" i="2"/>
  <c r="M26" i="2"/>
  <c r="N26" i="2"/>
  <c r="O26" i="2"/>
  <c r="P26" i="2"/>
  <c r="Q26" i="2"/>
  <c r="R26" i="2"/>
  <c r="S26" i="2"/>
  <c r="T26" i="2"/>
  <c r="W26" i="2"/>
  <c r="X26" i="2"/>
  <c r="Y26" i="2"/>
  <c r="Z26" i="2"/>
  <c r="AA26" i="2"/>
  <c r="AB26" i="2"/>
  <c r="AC26" i="2"/>
  <c r="AD26" i="2"/>
  <c r="AE26" i="2"/>
  <c r="AF26" i="2"/>
  <c r="AG26" i="2"/>
  <c r="AH26" i="2"/>
  <c r="AI26" i="2"/>
  <c r="U19" i="12" l="1"/>
  <c r="V19" i="12" s="1"/>
  <c r="K7" i="3"/>
  <c r="AQ65" i="2"/>
  <c r="AP33" i="2"/>
  <c r="AO33" i="2"/>
  <c r="AQ63" i="2"/>
  <c r="AQ64" i="2"/>
  <c r="AQ62" i="2"/>
  <c r="AQ61" i="2"/>
  <c r="AQ60" i="2"/>
  <c r="AQ59" i="2"/>
  <c r="AQ58" i="2"/>
  <c r="AQ57" i="2"/>
  <c r="AQ56" i="2"/>
  <c r="AQ55" i="2"/>
  <c r="AQ54" i="2"/>
  <c r="AQ53" i="2"/>
  <c r="AQ52" i="2"/>
  <c r="AQ51" i="2"/>
  <c r="AQ50" i="2"/>
  <c r="AQ49" i="2"/>
  <c r="AQ48" i="2"/>
  <c r="K8" i="3" s="1"/>
  <c r="AP62" i="2"/>
  <c r="AP61" i="2"/>
  <c r="AP60" i="2"/>
  <c r="U32" i="12" s="1"/>
  <c r="V32" i="12" s="1"/>
  <c r="AP59" i="2"/>
  <c r="U31" i="12" s="1"/>
  <c r="V31" i="12" s="1"/>
  <c r="AP58" i="2"/>
  <c r="U30" i="12" s="1"/>
  <c r="V30" i="12" s="1"/>
  <c r="AP57" i="2"/>
  <c r="U29" i="12" s="1"/>
  <c r="V29" i="12" s="1"/>
  <c r="AP56" i="2"/>
  <c r="U28" i="12" s="1"/>
  <c r="V28" i="12" s="1"/>
  <c r="AP55" i="2"/>
  <c r="U27" i="12" s="1"/>
  <c r="V27" i="12" s="1"/>
  <c r="AP54" i="2"/>
  <c r="U26" i="12" s="1"/>
  <c r="V26" i="12" s="1"/>
  <c r="AP53" i="2"/>
  <c r="U25" i="12" s="1"/>
  <c r="V25" i="12" s="1"/>
  <c r="AP52" i="2"/>
  <c r="U24" i="12" s="1"/>
  <c r="V24" i="12" s="1"/>
  <c r="AP51" i="2"/>
  <c r="U23" i="12" s="1"/>
  <c r="V23" i="12" s="1"/>
  <c r="AP50" i="2"/>
  <c r="U22" i="12" s="1"/>
  <c r="V22" i="12" s="1"/>
  <c r="AP49" i="2"/>
  <c r="U21" i="12" s="1"/>
  <c r="V21" i="12" s="1"/>
  <c r="AP48" i="2"/>
  <c r="U20" i="12" s="1"/>
  <c r="V20" i="12" s="1"/>
  <c r="AP65" i="2"/>
  <c r="AP64" i="2"/>
  <c r="AP63" i="2"/>
  <c r="H83" i="2"/>
  <c r="N83" i="2"/>
  <c r="G83" i="2"/>
  <c r="AE83" i="2"/>
  <c r="R83" i="2"/>
  <c r="L83" i="2"/>
  <c r="AJ83" i="2"/>
  <c r="Q83" i="2"/>
  <c r="K83" i="2"/>
  <c r="AI83" i="2"/>
  <c r="P83" i="2"/>
  <c r="J83" i="2"/>
  <c r="AH83" i="2"/>
  <c r="O83" i="2"/>
  <c r="I83" i="2"/>
  <c r="AG83" i="2"/>
  <c r="T83" i="2"/>
  <c r="AF83" i="2"/>
  <c r="S83" i="2"/>
  <c r="M83" i="2"/>
  <c r="AA83" i="2"/>
  <c r="W83" i="2"/>
  <c r="Z83" i="2"/>
  <c r="AB83" i="2"/>
  <c r="Y83" i="2"/>
  <c r="AC83" i="2"/>
  <c r="AD83" i="2"/>
  <c r="X83" i="2"/>
  <c r="AO54" i="2"/>
  <c r="AO34" i="2"/>
  <c r="AO53" i="2"/>
  <c r="AO56" i="2"/>
  <c r="AO55" i="2"/>
  <c r="AO48" i="2"/>
  <c r="AO52" i="2"/>
  <c r="AO51" i="2"/>
  <c r="AO61" i="2"/>
  <c r="AO60" i="2"/>
  <c r="AO59" i="2"/>
  <c r="AO58" i="2"/>
  <c r="AO50" i="2"/>
  <c r="AO65" i="2"/>
  <c r="AO63" i="2"/>
  <c r="AO57" i="2"/>
  <c r="AO49" i="2"/>
  <c r="AO64" i="2"/>
  <c r="AO62" i="2"/>
  <c r="AC39" i="2"/>
  <c r="W39" i="2"/>
  <c r="P39" i="2"/>
  <c r="J39" i="2"/>
  <c r="S39" i="2"/>
  <c r="AB39" i="2"/>
  <c r="O39" i="2"/>
  <c r="I39" i="2"/>
  <c r="AA39" i="2"/>
  <c r="N39" i="2"/>
  <c r="H39" i="2"/>
  <c r="Z39" i="2"/>
  <c r="T39" i="2"/>
  <c r="M39" i="2"/>
  <c r="Y39" i="2"/>
  <c r="R39" i="2"/>
  <c r="L39" i="2"/>
  <c r="AJ39" i="2"/>
  <c r="AD39" i="2"/>
  <c r="X39" i="2"/>
  <c r="Q39" i="2"/>
  <c r="K39" i="2"/>
  <c r="AF39" i="2"/>
  <c r="AH39" i="2"/>
  <c r="AE39" i="2"/>
  <c r="AI39" i="2"/>
  <c r="AG39" i="2"/>
  <c r="AM18" i="2"/>
  <c r="AN18" i="2"/>
  <c r="AM19" i="2"/>
  <c r="AN19" i="2"/>
  <c r="AM20" i="2"/>
  <c r="AN20" i="2"/>
  <c r="AM21" i="2"/>
  <c r="AN21" i="2"/>
  <c r="AM22" i="2"/>
  <c r="AN22" i="2"/>
  <c r="AL18" i="2"/>
  <c r="S14" i="20" l="1"/>
  <c r="H28" i="14" l="1"/>
  <c r="S24" i="14"/>
  <c r="S23" i="14"/>
  <c r="M46" i="14"/>
  <c r="M45" i="14"/>
  <c r="M44" i="14"/>
  <c r="M43" i="14"/>
  <c r="M42" i="14"/>
  <c r="M41" i="14"/>
  <c r="M40" i="14"/>
  <c r="M39" i="14"/>
  <c r="M38" i="14"/>
  <c r="M37" i="14"/>
  <c r="M36" i="14"/>
  <c r="M35" i="14"/>
  <c r="P12" i="14" s="1"/>
  <c r="P12" i="20" s="1"/>
  <c r="M34" i="14"/>
  <c r="M33" i="14"/>
  <c r="S29" i="14"/>
  <c r="Q26" i="14"/>
  <c r="Q16" i="14"/>
  <c r="S14" i="14"/>
  <c r="G13" i="14"/>
  <c r="C13" i="14"/>
  <c r="P17" i="14" l="1"/>
  <c r="P17" i="20" s="1"/>
  <c r="S17" i="20" s="1"/>
  <c r="P10" i="14"/>
  <c r="P10" i="20" s="1"/>
  <c r="S10" i="20" s="1"/>
  <c r="P11" i="14"/>
  <c r="P11" i="20" s="1"/>
  <c r="S11" i="20" s="1"/>
  <c r="P15" i="14"/>
  <c r="P15" i="20" s="1"/>
  <c r="S15" i="20" s="1"/>
  <c r="S12" i="20"/>
  <c r="S10" i="14"/>
  <c r="S11" i="14"/>
  <c r="I13" i="14"/>
  <c r="M47" i="14"/>
  <c r="H29" i="14"/>
  <c r="P13" i="14" s="1"/>
  <c r="P13" i="20" s="1"/>
  <c r="S25" i="14"/>
  <c r="S22" i="14"/>
  <c r="R16" i="14"/>
  <c r="G9" i="14" s="1"/>
  <c r="S17" i="14" l="1"/>
  <c r="S15" i="14"/>
  <c r="S12" i="14"/>
  <c r="S13" i="14"/>
  <c r="R26" i="14"/>
  <c r="H14" i="6"/>
  <c r="H33" i="6"/>
  <c r="H32" i="6"/>
  <c r="H31" i="6"/>
  <c r="H30" i="6"/>
  <c r="H29" i="6"/>
  <c r="H28" i="6"/>
  <c r="H27" i="6"/>
  <c r="H26" i="6"/>
  <c r="H25" i="6"/>
  <c r="H24" i="6"/>
  <c r="H23" i="6"/>
  <c r="H22" i="6"/>
  <c r="H21" i="6"/>
  <c r="H20" i="6"/>
  <c r="H19" i="6"/>
  <c r="H18" i="6"/>
  <c r="H17" i="6"/>
  <c r="H16" i="6"/>
  <c r="H15" i="6"/>
  <c r="R27" i="14" l="1"/>
  <c r="G10" i="14"/>
  <c r="R28" i="14" l="1"/>
  <c r="G11" i="14"/>
  <c r="E37" i="13"/>
  <c r="N37" i="13" s="1"/>
  <c r="E36" i="13"/>
  <c r="N36" i="13" s="1"/>
  <c r="E35" i="13"/>
  <c r="N35" i="13" s="1"/>
  <c r="E34" i="13"/>
  <c r="N34" i="13" s="1"/>
  <c r="E33" i="13"/>
  <c r="N33" i="13" s="1"/>
  <c r="E32" i="13"/>
  <c r="N32" i="13" s="1"/>
  <c r="E31" i="13"/>
  <c r="N31" i="13" s="1"/>
  <c r="E30" i="13"/>
  <c r="N30" i="13" s="1"/>
  <c r="E29" i="13"/>
  <c r="N29" i="13" s="1"/>
  <c r="E28" i="13"/>
  <c r="N28" i="13" s="1"/>
  <c r="E27" i="13"/>
  <c r="N27" i="13" s="1"/>
  <c r="E26" i="13"/>
  <c r="N26" i="13" s="1"/>
  <c r="E24" i="13"/>
  <c r="N24" i="13" s="1"/>
  <c r="E23" i="13"/>
  <c r="N23" i="13" s="1"/>
  <c r="E22" i="13"/>
  <c r="N22" i="13" s="1"/>
  <c r="E21" i="13"/>
  <c r="N21" i="13" s="1"/>
  <c r="E20" i="13"/>
  <c r="N20" i="13" l="1"/>
  <c r="N38" i="13" s="1"/>
  <c r="J13" i="13" s="1"/>
  <c r="E38" i="13"/>
  <c r="C24" i="20" s="1"/>
  <c r="C26" i="20" s="1"/>
  <c r="R30" i="14"/>
  <c r="G12" i="14"/>
  <c r="R13" i="20" l="1"/>
  <c r="S13" i="20" s="1"/>
  <c r="G14" i="14"/>
  <c r="AA3" i="4" l="1"/>
  <c r="M28" i="5" l="1"/>
  <c r="K28" i="5"/>
  <c r="I28" i="5"/>
  <c r="B27" i="5"/>
  <c r="B26" i="5"/>
  <c r="B25" i="5"/>
  <c r="B24" i="5"/>
  <c r="B23" i="5"/>
  <c r="B22" i="5"/>
  <c r="B21" i="5"/>
  <c r="B20" i="5"/>
  <c r="AF37" i="4"/>
  <c r="AD37" i="4"/>
  <c r="AA37" i="4"/>
  <c r="V37" i="4"/>
  <c r="R37" i="4"/>
  <c r="N37" i="4"/>
  <c r="B37" i="4"/>
  <c r="AC37" i="4" s="1"/>
  <c r="AF36" i="4"/>
  <c r="AD36" i="4"/>
  <c r="AA36" i="4"/>
  <c r="V36" i="4"/>
  <c r="R36" i="4"/>
  <c r="N36" i="4"/>
  <c r="B36" i="4"/>
  <c r="AC36" i="4" s="1"/>
  <c r="AF35" i="4"/>
  <c r="AD35" i="4"/>
  <c r="AA35" i="4"/>
  <c r="V35" i="4"/>
  <c r="R35" i="4"/>
  <c r="N35" i="4"/>
  <c r="B35" i="4"/>
  <c r="AC35" i="4" s="1"/>
  <c r="AF34" i="4"/>
  <c r="AD34" i="4"/>
  <c r="AA34" i="4"/>
  <c r="V34" i="4"/>
  <c r="R34" i="4"/>
  <c r="N34" i="4"/>
  <c r="B34" i="4"/>
  <c r="AC34" i="4" s="1"/>
  <c r="AF33" i="4"/>
  <c r="AD33" i="4"/>
  <c r="AA33" i="4"/>
  <c r="V33" i="4"/>
  <c r="R33" i="4"/>
  <c r="N33" i="4"/>
  <c r="B33" i="4"/>
  <c r="AC33" i="4" s="1"/>
  <c r="AF32" i="4"/>
  <c r="AD32" i="4"/>
  <c r="AA32" i="4"/>
  <c r="V32" i="4"/>
  <c r="R32" i="4"/>
  <c r="N32" i="4"/>
  <c r="B32" i="4"/>
  <c r="AC32" i="4" s="1"/>
  <c r="AF31" i="4"/>
  <c r="AD31" i="4"/>
  <c r="AA31" i="4"/>
  <c r="V31" i="4"/>
  <c r="R31" i="4"/>
  <c r="N31" i="4"/>
  <c r="B31" i="4"/>
  <c r="AC31" i="4" s="1"/>
  <c r="AF30" i="4"/>
  <c r="AD30" i="4"/>
  <c r="AA30" i="4"/>
  <c r="V30" i="4"/>
  <c r="R30" i="4"/>
  <c r="N30" i="4"/>
  <c r="B30" i="4"/>
  <c r="AC30" i="4" s="1"/>
  <c r="AF29" i="4"/>
  <c r="AD29" i="4"/>
  <c r="AA29" i="4"/>
  <c r="V29" i="4"/>
  <c r="R29" i="4"/>
  <c r="N29" i="4"/>
  <c r="B29" i="4"/>
  <c r="AC29" i="4" s="1"/>
  <c r="AF28" i="4"/>
  <c r="AD28" i="4"/>
  <c r="AA28" i="4"/>
  <c r="V28" i="4"/>
  <c r="R28" i="4"/>
  <c r="N28" i="4"/>
  <c r="B28" i="4"/>
  <c r="AC28" i="4" s="1"/>
  <c r="AF27" i="4"/>
  <c r="AD27" i="4"/>
  <c r="AA27" i="4"/>
  <c r="V27" i="4"/>
  <c r="R27" i="4"/>
  <c r="N27" i="4"/>
  <c r="N38" i="4" s="1"/>
  <c r="B27" i="4"/>
  <c r="AC27" i="4" s="1"/>
  <c r="BK3" i="4"/>
  <c r="G26" i="3"/>
  <c r="G25" i="3"/>
  <c r="G24" i="3"/>
  <c r="G23" i="3"/>
  <c r="G22" i="3"/>
  <c r="G21" i="3"/>
  <c r="G20" i="3"/>
  <c r="G19" i="3"/>
  <c r="G18" i="3"/>
  <c r="G17" i="3"/>
  <c r="G16" i="3"/>
  <c r="G15" i="3"/>
  <c r="G14" i="3"/>
  <c r="G13" i="3"/>
  <c r="G12" i="3"/>
  <c r="G11" i="3"/>
  <c r="G10" i="3"/>
  <c r="G9" i="3"/>
  <c r="G8" i="3"/>
  <c r="G7" i="3"/>
  <c r="AL22" i="2"/>
  <c r="AL21" i="2"/>
  <c r="AL20" i="2"/>
  <c r="AL19" i="2"/>
  <c r="AO21" i="2" l="1"/>
  <c r="AP21" i="2"/>
  <c r="R24" i="13" s="1"/>
  <c r="S24" i="13" s="1"/>
  <c r="AQ21" i="2"/>
  <c r="AO19" i="2"/>
  <c r="AP19" i="2"/>
  <c r="R22" i="13" s="1"/>
  <c r="S22" i="13" s="1"/>
  <c r="AQ19" i="2"/>
  <c r="AP20" i="2"/>
  <c r="R23" i="13" s="1"/>
  <c r="S23" i="13" s="1"/>
  <c r="AQ20" i="2"/>
  <c r="AO20" i="2"/>
  <c r="AO18" i="2"/>
  <c r="AP18" i="2"/>
  <c r="R21" i="13" s="1"/>
  <c r="S21" i="13" s="1"/>
  <c r="AQ18" i="2"/>
  <c r="AO22" i="2"/>
  <c r="AP22" i="2"/>
  <c r="R25" i="13" s="1"/>
  <c r="S25" i="13" s="1"/>
  <c r="AQ22" i="2"/>
  <c r="U29" i="5"/>
  <c r="L54" i="20" s="1"/>
  <c r="G27" i="3"/>
  <c r="L51" i="20"/>
  <c r="R18" i="20" s="1"/>
  <c r="R38" i="4"/>
  <c r="L52" i="20" s="1"/>
  <c r="V38" i="4"/>
  <c r="L53" i="20" s="1"/>
  <c r="L55" i="20" l="1"/>
  <c r="L61" i="20" s="1"/>
  <c r="L51" i="14"/>
  <c r="P18" i="14" s="1"/>
  <c r="C18" i="20"/>
  <c r="C20" i="20" s="1"/>
  <c r="C18" i="14"/>
  <c r="C20" i="14" s="1"/>
  <c r="L54" i="14"/>
  <c r="P21" i="14" s="1"/>
  <c r="P21" i="20" s="1"/>
  <c r="L53" i="14"/>
  <c r="P20" i="14" s="1"/>
  <c r="P20" i="20" s="1"/>
  <c r="R21" i="20"/>
  <c r="L52" i="14"/>
  <c r="R20" i="20"/>
  <c r="E32" i="3" l="1"/>
  <c r="R9" i="20"/>
  <c r="R16" i="20" s="1"/>
  <c r="P18" i="20"/>
  <c r="L55" i="14"/>
  <c r="L61" i="14" s="1"/>
  <c r="P9" i="14"/>
  <c r="E31" i="3"/>
  <c r="S20" i="14"/>
  <c r="S20" i="20"/>
  <c r="S21" i="14"/>
  <c r="S21" i="20"/>
  <c r="S18" i="14"/>
  <c r="G9" i="20"/>
  <c r="R19" i="20"/>
  <c r="R26" i="20" s="1"/>
  <c r="R27" i="20" s="1"/>
  <c r="R28" i="20" s="1"/>
  <c r="R30" i="20" s="1"/>
  <c r="P19" i="14"/>
  <c r="P19" i="20" s="1"/>
  <c r="P9" i="20" l="1"/>
  <c r="P16" i="20" s="1"/>
  <c r="P16" i="14"/>
  <c r="P26" i="20"/>
  <c r="P27" i="20" s="1"/>
  <c r="P28" i="20" s="1"/>
  <c r="P30" i="20" s="1"/>
  <c r="P26" i="14"/>
  <c r="P27" i="14" s="1"/>
  <c r="P28" i="14" s="1"/>
  <c r="P30" i="14" s="1"/>
  <c r="S18" i="20"/>
  <c r="S9" i="14"/>
  <c r="G10" i="20"/>
  <c r="S19" i="14"/>
  <c r="C10" i="20" l="1"/>
  <c r="I10" i="20" s="1"/>
  <c r="C9" i="14"/>
  <c r="I9" i="14" s="1"/>
  <c r="S16" i="14"/>
  <c r="C11" i="20"/>
  <c r="S9" i="20"/>
  <c r="S19" i="20"/>
  <c r="S26" i="20"/>
  <c r="G11" i="20"/>
  <c r="C10" i="14"/>
  <c r="I10" i="14" s="1"/>
  <c r="S26" i="14"/>
  <c r="C9" i="20" l="1"/>
  <c r="I9" i="20" s="1"/>
  <c r="S16" i="20"/>
  <c r="I11" i="20"/>
  <c r="G12" i="20"/>
  <c r="G14" i="20" s="1"/>
  <c r="S27" i="20"/>
  <c r="S30" i="14"/>
  <c r="S28" i="14"/>
  <c r="S27" i="14"/>
  <c r="C11" i="14"/>
  <c r="C12" i="20" l="1"/>
  <c r="I12" i="20" s="1"/>
  <c r="S28" i="20"/>
  <c r="C12" i="14"/>
  <c r="I11" i="14"/>
  <c r="C14" i="20" l="1"/>
  <c r="I14" i="20" s="1"/>
  <c r="S30" i="20"/>
  <c r="C14" i="14"/>
  <c r="I14" i="14" s="1"/>
  <c r="I12" i="14"/>
</calcChain>
</file>

<file path=xl/sharedStrings.xml><?xml version="1.0" encoding="utf-8"?>
<sst xmlns="http://schemas.openxmlformats.org/spreadsheetml/2006/main" count="1464" uniqueCount="548">
  <si>
    <t>様式１</t>
    <rPh sb="0" eb="2">
      <t>ヨウシキ</t>
    </rPh>
    <phoneticPr fontId="2"/>
  </si>
  <si>
    <t>制作団体名：</t>
    <rPh sb="0" eb="2">
      <t>セイサク</t>
    </rPh>
    <rPh sb="2" eb="4">
      <t>ダンタイ</t>
    </rPh>
    <rPh sb="4" eb="5">
      <t>メイ</t>
    </rPh>
    <phoneticPr fontId="2"/>
  </si>
  <si>
    <t>区分</t>
    <rPh sb="0" eb="2">
      <t>クブン</t>
    </rPh>
    <phoneticPr fontId="2"/>
  </si>
  <si>
    <t>項目</t>
    <rPh sb="0" eb="2">
      <t>コウモク</t>
    </rPh>
    <phoneticPr fontId="2"/>
  </si>
  <si>
    <t>費目</t>
    <rPh sb="0" eb="2">
      <t>ヒモク</t>
    </rPh>
    <phoneticPr fontId="2"/>
  </si>
  <si>
    <t>人数</t>
    <rPh sb="0" eb="2">
      <t>ニンズウ</t>
    </rPh>
    <phoneticPr fontId="2"/>
  </si>
  <si>
    <t>数量</t>
    <rPh sb="0" eb="2">
      <t>スウリョウ</t>
    </rPh>
    <phoneticPr fontId="2"/>
  </si>
  <si>
    <t>単価</t>
    <rPh sb="0" eb="2">
      <t>タンカ</t>
    </rPh>
    <phoneticPr fontId="2"/>
  </si>
  <si>
    <t>金額</t>
    <rPh sb="0" eb="2">
      <t>キンガク</t>
    </rPh>
    <phoneticPr fontId="2"/>
  </si>
  <si>
    <t>主指導者</t>
    <rPh sb="0" eb="1">
      <t>シュ</t>
    </rPh>
    <rPh sb="1" eb="4">
      <t>シドウシャ</t>
    </rPh>
    <phoneticPr fontId="2"/>
  </si>
  <si>
    <t>概算払</t>
    <rPh sb="0" eb="2">
      <t>ガイサン</t>
    </rPh>
    <rPh sb="2" eb="3">
      <t>バラ</t>
    </rPh>
    <phoneticPr fontId="2"/>
  </si>
  <si>
    <t>＊</t>
  </si>
  <si>
    <t>青色の欄には計算式が設定されていますので入力しないでください。</t>
    <rPh sb="6" eb="9">
      <t>ケイサンシキ</t>
    </rPh>
    <rPh sb="10" eb="12">
      <t>セッテイ</t>
    </rPh>
    <rPh sb="20" eb="22">
      <t>ニュウリョク</t>
    </rPh>
    <phoneticPr fontId="2"/>
  </si>
  <si>
    <t>単価・金額欄には税込の金額を記入してください。</t>
    <rPh sb="0" eb="2">
      <t>タンカ</t>
    </rPh>
    <rPh sb="3" eb="5">
      <t>キンガク</t>
    </rPh>
    <rPh sb="5" eb="6">
      <t>ラン</t>
    </rPh>
    <rPh sb="8" eb="10">
      <t>ゼイコ</t>
    </rPh>
    <rPh sb="11" eb="13">
      <t>キンガク</t>
    </rPh>
    <rPh sb="14" eb="16">
      <t>キニュウ</t>
    </rPh>
    <phoneticPr fontId="2"/>
  </si>
  <si>
    <t>欄が不足する場合は行を挿入してください。</t>
    <rPh sb="0" eb="1">
      <t>ラン</t>
    </rPh>
    <rPh sb="2" eb="4">
      <t>フソク</t>
    </rPh>
    <rPh sb="6" eb="8">
      <t>バアイ</t>
    </rPh>
    <rPh sb="9" eb="10">
      <t>ギョウ</t>
    </rPh>
    <rPh sb="11" eb="13">
      <t>ソウニュウ</t>
    </rPh>
    <phoneticPr fontId="2"/>
  </si>
  <si>
    <t>様式２</t>
    <rPh sb="0" eb="2">
      <t>ヨウシキ</t>
    </rPh>
    <phoneticPr fontId="2"/>
  </si>
  <si>
    <t>※団体規定で定める起点に○をつけてください。</t>
    <rPh sb="1" eb="3">
      <t>ダンタイ</t>
    </rPh>
    <rPh sb="3" eb="5">
      <t>キテイ</t>
    </rPh>
    <rPh sb="6" eb="7">
      <t>サダ</t>
    </rPh>
    <rPh sb="9" eb="11">
      <t>キテン</t>
    </rPh>
    <phoneticPr fontId="2"/>
  </si>
  <si>
    <t>自宅</t>
    <rPh sb="0" eb="2">
      <t>ジタク</t>
    </rPh>
    <phoneticPr fontId="1"/>
  </si>
  <si>
    <t>事務所</t>
    <rPh sb="0" eb="2">
      <t>ジム</t>
    </rPh>
    <rPh sb="2" eb="3">
      <t>ショ</t>
    </rPh>
    <phoneticPr fontId="1"/>
  </si>
  <si>
    <t>ワークショップ</t>
    <phoneticPr fontId="2"/>
  </si>
  <si>
    <t>指導者</t>
    <rPh sb="0" eb="2">
      <t>シドウ</t>
    </rPh>
    <rPh sb="2" eb="3">
      <t>シャ</t>
    </rPh>
    <phoneticPr fontId="2"/>
  </si>
  <si>
    <t>役職</t>
    <rPh sb="0" eb="2">
      <t>ヤクショク</t>
    </rPh>
    <phoneticPr fontId="2"/>
  </si>
  <si>
    <t>所属</t>
    <rPh sb="0" eb="2">
      <t>ショゾク</t>
    </rPh>
    <phoneticPr fontId="2"/>
  </si>
  <si>
    <t>移動起点</t>
    <rPh sb="0" eb="2">
      <t>イドウ</t>
    </rPh>
    <rPh sb="2" eb="4">
      <t>キテン</t>
    </rPh>
    <phoneticPr fontId="2"/>
  </si>
  <si>
    <t>派遣期間</t>
    <phoneticPr fontId="2"/>
  </si>
  <si>
    <t>○</t>
    <phoneticPr fontId="1"/>
  </si>
  <si>
    <t>△</t>
    <phoneticPr fontId="1"/>
  </si>
  <si>
    <t>合計</t>
    <rPh sb="0" eb="2">
      <t>ゴウケイ</t>
    </rPh>
    <phoneticPr fontId="1"/>
  </si>
  <si>
    <t>ワークショップ</t>
    <phoneticPr fontId="2"/>
  </si>
  <si>
    <t>スタッフ</t>
    <phoneticPr fontId="2"/>
  </si>
  <si>
    <t>本公演
メインプログラム</t>
    <rPh sb="0" eb="3">
      <t>ホンコウエン</t>
    </rPh>
    <phoneticPr fontId="2"/>
  </si>
  <si>
    <t>出演者</t>
    <phoneticPr fontId="2"/>
  </si>
  <si>
    <t>＊所属の欄には「劇団員」や「楽団員」，「フリー」，「業者名」等を記入してください。</t>
    <rPh sb="1" eb="3">
      <t>ショゾク</t>
    </rPh>
    <rPh sb="4" eb="5">
      <t>ラン</t>
    </rPh>
    <rPh sb="8" eb="10">
      <t>ゲキダン</t>
    </rPh>
    <rPh sb="10" eb="11">
      <t>イン</t>
    </rPh>
    <rPh sb="14" eb="16">
      <t>ガクダン</t>
    </rPh>
    <rPh sb="16" eb="17">
      <t>イン</t>
    </rPh>
    <rPh sb="26" eb="28">
      <t>ギョウシャ</t>
    </rPh>
    <rPh sb="28" eb="29">
      <t>メイ</t>
    </rPh>
    <rPh sb="30" eb="31">
      <t>トウ</t>
    </rPh>
    <rPh sb="32" eb="34">
      <t>キニュウ</t>
    </rPh>
    <phoneticPr fontId="2"/>
  </si>
  <si>
    <t>＊人数欄にはワークショップ・本公演それぞれの1回あたりの合計人数を記入してください。</t>
    <rPh sb="1" eb="3">
      <t>ニンズウ</t>
    </rPh>
    <rPh sb="3" eb="4">
      <t>ラン</t>
    </rPh>
    <rPh sb="14" eb="17">
      <t>ホンコウエン</t>
    </rPh>
    <rPh sb="23" eb="24">
      <t>カイ</t>
    </rPh>
    <rPh sb="28" eb="30">
      <t>ゴウケイ</t>
    </rPh>
    <rPh sb="30" eb="32">
      <t>ニンズウ</t>
    </rPh>
    <rPh sb="33" eb="35">
      <t>キニュウ</t>
    </rPh>
    <phoneticPr fontId="2"/>
  </si>
  <si>
    <t>＊欄が不足する場合は行を挿入してください。</t>
    <phoneticPr fontId="2"/>
  </si>
  <si>
    <t>様式３</t>
    <rPh sb="0" eb="2">
      <t>ヨウシキ</t>
    </rPh>
    <phoneticPr fontId="2"/>
  </si>
  <si>
    <t>No.</t>
    <phoneticPr fontId="10"/>
  </si>
  <si>
    <t>ランク
（役職）</t>
    <rPh sb="5" eb="7">
      <t>ヤクショク</t>
    </rPh>
    <phoneticPr fontId="2"/>
  </si>
  <si>
    <t>公演回数</t>
    <rPh sb="0" eb="2">
      <t>コウエン</t>
    </rPh>
    <rPh sb="2" eb="4">
      <t>カイスウ</t>
    </rPh>
    <phoneticPr fontId="2"/>
  </si>
  <si>
    <t>合計</t>
    <rPh sb="0" eb="2">
      <t>ゴウケイ</t>
    </rPh>
    <phoneticPr fontId="2"/>
  </si>
  <si>
    <t>証憑書類番号</t>
    <rPh sb="0" eb="2">
      <t>ショウヒョウ</t>
    </rPh>
    <rPh sb="2" eb="4">
      <t>ショルイ</t>
    </rPh>
    <rPh sb="4" eb="6">
      <t>バンゴウ</t>
    </rPh>
    <phoneticPr fontId="10"/>
  </si>
  <si>
    <t>合計</t>
    <rPh sb="0" eb="1">
      <t>ゴウ</t>
    </rPh>
    <rPh sb="1" eb="2">
      <t>ケイ</t>
    </rPh>
    <phoneticPr fontId="11"/>
  </si>
  <si>
    <t>様式４</t>
    <rPh sb="0" eb="2">
      <t>ヨウシキ</t>
    </rPh>
    <phoneticPr fontId="2"/>
  </si>
  <si>
    <t>ワークショップ</t>
    <phoneticPr fontId="1"/>
  </si>
  <si>
    <t>様式４_別紙</t>
    <rPh sb="0" eb="2">
      <t>ヨウシキ</t>
    </rPh>
    <rPh sb="4" eb="6">
      <t>ベッシ</t>
    </rPh>
    <phoneticPr fontId="2"/>
  </si>
  <si>
    <t>【スケジュール表】</t>
    <phoneticPr fontId="2"/>
  </si>
  <si>
    <t>本公演・メインプログラム</t>
    <rPh sb="0" eb="3">
      <t>ホンコウエン</t>
    </rPh>
    <phoneticPr fontId="2"/>
  </si>
  <si>
    <t>日付</t>
    <rPh sb="0" eb="2">
      <t>ヒヅケ</t>
    </rPh>
    <phoneticPr fontId="2"/>
  </si>
  <si>
    <t>曜日</t>
    <rPh sb="0" eb="2">
      <t>ヨウビ</t>
    </rPh>
    <phoneticPr fontId="2"/>
  </si>
  <si>
    <t>都道府県</t>
    <rPh sb="0" eb="4">
      <t>トドウフケン</t>
    </rPh>
    <phoneticPr fontId="2"/>
  </si>
  <si>
    <t>会場名
（実施校名）</t>
    <rPh sb="0" eb="2">
      <t>カイジョウ</t>
    </rPh>
    <rPh sb="2" eb="3">
      <t>メイ</t>
    </rPh>
    <rPh sb="5" eb="7">
      <t>ジッシ</t>
    </rPh>
    <rPh sb="7" eb="9">
      <t>コウメイ</t>
    </rPh>
    <phoneticPr fontId="2"/>
  </si>
  <si>
    <t>移動区間</t>
    <rPh sb="0" eb="2">
      <t>イドウ</t>
    </rPh>
    <rPh sb="2" eb="4">
      <t>クカン</t>
    </rPh>
    <phoneticPr fontId="2"/>
  </si>
  <si>
    <t>交通機関名
（航空機・ＪＲ・
私鉄・船等）</t>
    <rPh sb="0" eb="2">
      <t>コウツウ</t>
    </rPh>
    <rPh sb="2" eb="4">
      <t>キカン</t>
    </rPh>
    <rPh sb="4" eb="5">
      <t>メイ</t>
    </rPh>
    <rPh sb="7" eb="10">
      <t>コウクウキ</t>
    </rPh>
    <rPh sb="15" eb="17">
      <t>シテツ</t>
    </rPh>
    <rPh sb="18" eb="19">
      <t>セン</t>
    </rPh>
    <rPh sb="19" eb="20">
      <t>ナド</t>
    </rPh>
    <phoneticPr fontId="2"/>
  </si>
  <si>
    <t>距離
(km)</t>
    <rPh sb="0" eb="2">
      <t>キョリ</t>
    </rPh>
    <phoneticPr fontId="2"/>
  </si>
  <si>
    <t>運賃
（乗車券）</t>
    <rPh sb="0" eb="2">
      <t>ウンチン</t>
    </rPh>
    <rPh sb="4" eb="7">
      <t>ジョウシャケン</t>
    </rPh>
    <phoneticPr fontId="2"/>
  </si>
  <si>
    <t>特急・
急行料金</t>
    <rPh sb="0" eb="2">
      <t>トッキュウ</t>
    </rPh>
    <rPh sb="4" eb="6">
      <t>キュウコウ</t>
    </rPh>
    <rPh sb="6" eb="8">
      <t>リョウキン</t>
    </rPh>
    <phoneticPr fontId="2"/>
  </si>
  <si>
    <t>交通費計</t>
    <rPh sb="0" eb="2">
      <t>コウツウ</t>
    </rPh>
    <rPh sb="2" eb="3">
      <t>ヒ</t>
    </rPh>
    <rPh sb="3" eb="4">
      <t>ケイ</t>
    </rPh>
    <phoneticPr fontId="2"/>
  </si>
  <si>
    <t>資料
番号</t>
    <rPh sb="0" eb="5">
      <t>シリョ</t>
    </rPh>
    <phoneticPr fontId="1"/>
  </si>
  <si>
    <t>日当</t>
    <rPh sb="0" eb="2">
      <t>ニットウ</t>
    </rPh>
    <phoneticPr fontId="2"/>
  </si>
  <si>
    <t>日当計</t>
    <rPh sb="0" eb="2">
      <t>ニットウ</t>
    </rPh>
    <rPh sb="2" eb="3">
      <t>ケイ</t>
    </rPh>
    <phoneticPr fontId="2"/>
  </si>
  <si>
    <t>宿泊地</t>
    <rPh sb="0" eb="3">
      <t>シュクハクチ</t>
    </rPh>
    <phoneticPr fontId="2"/>
  </si>
  <si>
    <t>宿泊料</t>
    <rPh sb="0" eb="3">
      <t>シュクハクリョウ</t>
    </rPh>
    <phoneticPr fontId="2"/>
  </si>
  <si>
    <t>宿泊計</t>
    <rPh sb="0" eb="2">
      <t>シュクハク</t>
    </rPh>
    <rPh sb="2" eb="3">
      <t>ケイ</t>
    </rPh>
    <phoneticPr fontId="2"/>
  </si>
  <si>
    <t>出発時間</t>
    <rPh sb="0" eb="2">
      <t>シュッパツ</t>
    </rPh>
    <rPh sb="2" eb="4">
      <t>ジカン</t>
    </rPh>
    <phoneticPr fontId="2"/>
  </si>
  <si>
    <t>会場入時間</t>
    <rPh sb="0" eb="2">
      <t>カイジョウ</t>
    </rPh>
    <rPh sb="2" eb="3">
      <t>イ</t>
    </rPh>
    <rPh sb="3" eb="5">
      <t>ジカン</t>
    </rPh>
    <phoneticPr fontId="2"/>
  </si>
  <si>
    <t>開演時間</t>
    <rPh sb="0" eb="2">
      <t>カイエン</t>
    </rPh>
    <rPh sb="2" eb="4">
      <t>ジカン</t>
    </rPh>
    <phoneticPr fontId="2"/>
  </si>
  <si>
    <t>終演時間</t>
    <rPh sb="0" eb="2">
      <t>シュウエン</t>
    </rPh>
    <rPh sb="2" eb="4">
      <t>ジカン</t>
    </rPh>
    <phoneticPr fontId="2"/>
  </si>
  <si>
    <t>会場出発時間</t>
    <rPh sb="0" eb="2">
      <t>カイジョウ</t>
    </rPh>
    <rPh sb="2" eb="4">
      <t>シュッパツ</t>
    </rPh>
    <rPh sb="4" eb="6">
      <t>ジカン</t>
    </rPh>
    <phoneticPr fontId="2"/>
  </si>
  <si>
    <t>帰着時間</t>
    <rPh sb="0" eb="2">
      <t>キチャク</t>
    </rPh>
    <rPh sb="2" eb="4">
      <t>ジカン</t>
    </rPh>
    <phoneticPr fontId="2"/>
  </si>
  <si>
    <t>備考②</t>
    <rPh sb="0" eb="2">
      <t>ビコウ</t>
    </rPh>
    <phoneticPr fontId="2"/>
  </si>
  <si>
    <r>
      <t xml:space="preserve">人数
</t>
    </r>
    <r>
      <rPr>
        <sz val="10"/>
        <rFont val="ＭＳ Ｐゴシック"/>
        <family val="3"/>
        <charset val="128"/>
      </rPr>
      <t>(台数)</t>
    </r>
    <rPh sb="0" eb="2">
      <t>ニンズウ</t>
    </rPh>
    <rPh sb="4" eb="6">
      <t>ダイスウ</t>
    </rPh>
    <phoneticPr fontId="2"/>
  </si>
  <si>
    <t>都市名</t>
    <rPh sb="0" eb="3">
      <t>トシメイ</t>
    </rPh>
    <phoneticPr fontId="2"/>
  </si>
  <si>
    <t>様式５</t>
    <rPh sb="0" eb="2">
      <t>ヨウシキ</t>
    </rPh>
    <phoneticPr fontId="2"/>
  </si>
  <si>
    <t>制作団体名：</t>
    <rPh sb="0" eb="2">
      <t>セイサク</t>
    </rPh>
    <rPh sb="2" eb="4">
      <t>ダンタイ</t>
    </rPh>
    <rPh sb="4" eb="5">
      <t>メイ</t>
    </rPh>
    <phoneticPr fontId="10"/>
  </si>
  <si>
    <t>　　</t>
  </si>
  <si>
    <t>運搬</t>
    <rPh sb="0" eb="2">
      <t>ウンパン</t>
    </rPh>
    <phoneticPr fontId="2"/>
  </si>
  <si>
    <t>移動</t>
    <rPh sb="0" eb="2">
      <t>イドウ</t>
    </rPh>
    <phoneticPr fontId="2"/>
  </si>
  <si>
    <t>団体所有車両</t>
    <rPh sb="0" eb="2">
      <t>ダンタイ</t>
    </rPh>
    <rPh sb="2" eb="4">
      <t>ショユウ</t>
    </rPh>
    <rPh sb="4" eb="6">
      <t>シャリョウ</t>
    </rPh>
    <phoneticPr fontId="2"/>
  </si>
  <si>
    <t>自家用車</t>
    <rPh sb="0" eb="4">
      <t>ジカヨウシャ</t>
    </rPh>
    <phoneticPr fontId="2"/>
  </si>
  <si>
    <t>車両行程表</t>
    <rPh sb="0" eb="2">
      <t>シャリョウ</t>
    </rPh>
    <rPh sb="2" eb="4">
      <t>コウテイ</t>
    </rPh>
    <rPh sb="4" eb="5">
      <t>ヒョウ</t>
    </rPh>
    <phoneticPr fontId="2"/>
  </si>
  <si>
    <t>レンタカー代
車両使用料</t>
    <rPh sb="5" eb="6">
      <t>ダイ</t>
    </rPh>
    <rPh sb="7" eb="9">
      <t>シャリョウ</t>
    </rPh>
    <rPh sb="9" eb="11">
      <t>シヨウ</t>
    </rPh>
    <rPh sb="11" eb="12">
      <t>リョウ</t>
    </rPh>
    <phoneticPr fontId="2"/>
  </si>
  <si>
    <t>資料
番号</t>
    <rPh sb="0" eb="2">
      <t>シリョ</t>
    </rPh>
    <rPh sb="3" eb="5">
      <t>バンゴ</t>
    </rPh>
    <phoneticPr fontId="1"/>
  </si>
  <si>
    <t>ガソリン代</t>
    <rPh sb="4" eb="5">
      <t>ダイ</t>
    </rPh>
    <phoneticPr fontId="2"/>
  </si>
  <si>
    <t>有料道路代</t>
    <rPh sb="0" eb="2">
      <t>ユウリョウ</t>
    </rPh>
    <rPh sb="2" eb="4">
      <t>ドウロ</t>
    </rPh>
    <rPh sb="4" eb="5">
      <t>ダイ</t>
    </rPh>
    <phoneticPr fontId="2"/>
  </si>
  <si>
    <t>運転手当確認表</t>
    <rPh sb="0" eb="2">
      <t>ウンテン</t>
    </rPh>
    <rPh sb="2" eb="4">
      <t>テアテ</t>
    </rPh>
    <rPh sb="4" eb="6">
      <t>カクニン</t>
    </rPh>
    <rPh sb="6" eb="7">
      <t>ヒョウ</t>
    </rPh>
    <phoneticPr fontId="2"/>
  </si>
  <si>
    <t>運転者氏名</t>
    <rPh sb="0" eb="2">
      <t>ウンテン</t>
    </rPh>
    <rPh sb="2" eb="3">
      <t>シャ</t>
    </rPh>
    <rPh sb="3" eb="5">
      <t>シメイ</t>
    </rPh>
    <phoneticPr fontId="2"/>
  </si>
  <si>
    <t>合計時間</t>
    <rPh sb="0" eb="2">
      <t>ゴウケイ</t>
    </rPh>
    <rPh sb="2" eb="4">
      <t>ジカン</t>
    </rPh>
    <phoneticPr fontId="2"/>
  </si>
  <si>
    <t>運転手当支払額</t>
    <rPh sb="0" eb="2">
      <t>ウンテン</t>
    </rPh>
    <rPh sb="2" eb="4">
      <t>テアテ</t>
    </rPh>
    <rPh sb="4" eb="6">
      <t>シハラ</t>
    </rPh>
    <rPh sb="6" eb="7">
      <t>ガク</t>
    </rPh>
    <phoneticPr fontId="2"/>
  </si>
  <si>
    <t>＊青色の欄には計算式が設定されていますので入力しないでください。</t>
    <rPh sb="1" eb="3">
      <t>アオイロ</t>
    </rPh>
    <rPh sb="4" eb="5">
      <t>ラン</t>
    </rPh>
    <rPh sb="7" eb="10">
      <t>ケイサンシキ</t>
    </rPh>
    <rPh sb="11" eb="13">
      <t>セッテイ</t>
    </rPh>
    <rPh sb="21" eb="23">
      <t>ニュウリョク</t>
    </rPh>
    <phoneticPr fontId="1"/>
  </si>
  <si>
    <t>様式７</t>
    <rPh sb="0" eb="2">
      <t>ヨウシキ</t>
    </rPh>
    <phoneticPr fontId="2"/>
  </si>
  <si>
    <t>御中</t>
    <rPh sb="0" eb="2">
      <t>オンチュウ</t>
    </rPh>
    <phoneticPr fontId="2"/>
  </si>
  <si>
    <t>公演完了報告書</t>
    <phoneticPr fontId="2"/>
  </si>
  <si>
    <t>種　　　目</t>
    <phoneticPr fontId="2"/>
  </si>
  <si>
    <t>本公演実施日</t>
    <rPh sb="0" eb="1">
      <t>ホン</t>
    </rPh>
    <rPh sb="1" eb="2">
      <t>コウ</t>
    </rPh>
    <rPh sb="2" eb="3">
      <t>エン</t>
    </rPh>
    <rPh sb="3" eb="4">
      <t>ジツ</t>
    </rPh>
    <rPh sb="4" eb="5">
      <t>シ</t>
    </rPh>
    <rPh sb="5" eb="6">
      <t>ニチ</t>
    </rPh>
    <phoneticPr fontId="2"/>
  </si>
  <si>
    <t>実施校名</t>
    <rPh sb="0" eb="2">
      <t>ジッシ</t>
    </rPh>
    <rPh sb="2" eb="3">
      <t>コウ</t>
    </rPh>
    <rPh sb="3" eb="4">
      <t>メイ</t>
    </rPh>
    <phoneticPr fontId="2"/>
  </si>
  <si>
    <t>制作団体所在地</t>
    <rPh sb="0" eb="2">
      <t>セイサク</t>
    </rPh>
    <rPh sb="2" eb="4">
      <t>ダンタイ</t>
    </rPh>
    <rPh sb="4" eb="7">
      <t>ショザイチ</t>
    </rPh>
    <phoneticPr fontId="2"/>
  </si>
  <si>
    <t>制作団体</t>
    <rPh sb="0" eb="2">
      <t>セイサク</t>
    </rPh>
    <rPh sb="2" eb="4">
      <t>ダンタイ</t>
    </rPh>
    <phoneticPr fontId="2"/>
  </si>
  <si>
    <t>印</t>
    <rPh sb="0" eb="1">
      <t>イン</t>
    </rPh>
    <phoneticPr fontId="2"/>
  </si>
  <si>
    <t>代表者</t>
    <rPh sb="0" eb="3">
      <t>ダイヒョウシャ</t>
    </rPh>
    <phoneticPr fontId="2"/>
  </si>
  <si>
    <t>様式８</t>
    <rPh sb="0" eb="2">
      <t>ヨウシキ</t>
    </rPh>
    <phoneticPr fontId="2"/>
  </si>
  <si>
    <t>【見積決算比較表】</t>
    <rPh sb="1" eb="3">
      <t>ミツモリ</t>
    </rPh>
    <rPh sb="3" eb="5">
      <t>ケッサン</t>
    </rPh>
    <rPh sb="5" eb="7">
      <t>ヒカク</t>
    </rPh>
    <rPh sb="7" eb="8">
      <t>ヒョウ</t>
    </rPh>
    <phoneticPr fontId="10"/>
  </si>
  <si>
    <t>【総括表】</t>
    <rPh sb="1" eb="3">
      <t>ソウカツ</t>
    </rPh>
    <rPh sb="3" eb="4">
      <t>ヒョウ</t>
    </rPh>
    <phoneticPr fontId="2"/>
  </si>
  <si>
    <t>区分</t>
    <rPh sb="0" eb="2">
      <t>クブン</t>
    </rPh>
    <phoneticPr fontId="10"/>
  </si>
  <si>
    <t>見積確定額</t>
    <rPh sb="0" eb="2">
      <t>ミツモリ</t>
    </rPh>
    <rPh sb="2" eb="4">
      <t>カクテイ</t>
    </rPh>
    <rPh sb="4" eb="5">
      <t>ガク</t>
    </rPh>
    <phoneticPr fontId="10"/>
  </si>
  <si>
    <t>差引額</t>
    <rPh sb="0" eb="2">
      <t>サシヒキ</t>
    </rPh>
    <rPh sb="2" eb="3">
      <t>ガク</t>
    </rPh>
    <phoneticPr fontId="10"/>
  </si>
  <si>
    <t>実支出額</t>
    <rPh sb="0" eb="4">
      <t>ジッシシュツガク</t>
    </rPh>
    <phoneticPr fontId="19"/>
  </si>
  <si>
    <t>費目</t>
    <rPh sb="0" eb="2">
      <t>ヒモク</t>
    </rPh>
    <phoneticPr fontId="10"/>
  </si>
  <si>
    <t>項目</t>
    <rPh sb="0" eb="2">
      <t>コウモク</t>
    </rPh>
    <phoneticPr fontId="10"/>
  </si>
  <si>
    <t>当初</t>
    <rPh sb="0" eb="2">
      <t>トウショ</t>
    </rPh>
    <phoneticPr fontId="10"/>
  </si>
  <si>
    <t>追加</t>
    <rPh sb="0" eb="2">
      <t>ツイカ</t>
    </rPh>
    <phoneticPr fontId="10"/>
  </si>
  <si>
    <t>公演費</t>
    <rPh sb="0" eb="2">
      <t>コウエン</t>
    </rPh>
    <rPh sb="2" eb="3">
      <t>ヒ</t>
    </rPh>
    <phoneticPr fontId="19"/>
  </si>
  <si>
    <t>公演費</t>
    <rPh sb="0" eb="2">
      <t>コウエン</t>
    </rPh>
    <rPh sb="2" eb="3">
      <t>ヒ</t>
    </rPh>
    <phoneticPr fontId="10"/>
  </si>
  <si>
    <t>出演料・メインプログラムに係る人件費</t>
    <rPh sb="0" eb="2">
      <t>シュツエン</t>
    </rPh>
    <rPh sb="2" eb="3">
      <t>リョウ</t>
    </rPh>
    <phoneticPr fontId="10"/>
  </si>
  <si>
    <t>派遣費</t>
    <rPh sb="0" eb="2">
      <t>ハケン</t>
    </rPh>
    <rPh sb="2" eb="3">
      <t>ヒ</t>
    </rPh>
    <phoneticPr fontId="19"/>
  </si>
  <si>
    <t>文芸費</t>
    <rPh sb="0" eb="2">
      <t>ブンゲイ</t>
    </rPh>
    <rPh sb="2" eb="3">
      <t>ヒ</t>
    </rPh>
    <phoneticPr fontId="10"/>
  </si>
  <si>
    <t>一般管理費</t>
    <rPh sb="0" eb="5">
      <t>イッパンカンリヒ</t>
    </rPh>
    <phoneticPr fontId="19"/>
  </si>
  <si>
    <t>音楽費・借損料</t>
    <rPh sb="0" eb="2">
      <t>オンガク</t>
    </rPh>
    <rPh sb="2" eb="3">
      <t>ヒ</t>
    </rPh>
    <phoneticPr fontId="10"/>
  </si>
  <si>
    <t>支出計</t>
    <rPh sb="0" eb="2">
      <t>シシュツ</t>
    </rPh>
    <rPh sb="2" eb="3">
      <t>ケイ</t>
    </rPh>
    <phoneticPr fontId="19"/>
  </si>
  <si>
    <t>舞台費・消耗品費</t>
    <phoneticPr fontId="10"/>
  </si>
  <si>
    <t>収入計</t>
    <rPh sb="0" eb="2">
      <t>シュウニュウ</t>
    </rPh>
    <rPh sb="2" eb="3">
      <t>ケイ</t>
    </rPh>
    <phoneticPr fontId="19"/>
  </si>
  <si>
    <t>ワークショップ費</t>
    <rPh sb="7" eb="8">
      <t>ヒ</t>
    </rPh>
    <phoneticPr fontId="10"/>
  </si>
  <si>
    <t>差引額</t>
    <rPh sb="0" eb="2">
      <t>サシヒキ</t>
    </rPh>
    <rPh sb="2" eb="3">
      <t>ガク</t>
    </rPh>
    <phoneticPr fontId="19"/>
  </si>
  <si>
    <t>その他経費</t>
    <rPh sb="2" eb="3">
      <t>タ</t>
    </rPh>
    <rPh sb="3" eb="5">
      <t>ケイヒ</t>
    </rPh>
    <phoneticPr fontId="10"/>
  </si>
  <si>
    <t>プログラム作成費</t>
    <rPh sb="5" eb="7">
      <t>サクセイ</t>
    </rPh>
    <rPh sb="7" eb="8">
      <t>ヒ</t>
    </rPh>
    <phoneticPr fontId="10"/>
  </si>
  <si>
    <t>合計</t>
    <rPh sb="0" eb="2">
      <t>ゴウケイ</t>
    </rPh>
    <phoneticPr fontId="10"/>
  </si>
  <si>
    <t>派遣費</t>
    <rPh sb="0" eb="2">
      <t>ハケン</t>
    </rPh>
    <rPh sb="2" eb="3">
      <t>ヒ</t>
    </rPh>
    <phoneticPr fontId="10"/>
  </si>
  <si>
    <t>運搬費</t>
    <rPh sb="0" eb="2">
      <t>ウンパン</t>
    </rPh>
    <rPh sb="2" eb="3">
      <t>ヒ</t>
    </rPh>
    <phoneticPr fontId="10"/>
  </si>
  <si>
    <t>WS交通費</t>
    <rPh sb="2" eb="5">
      <t>コウツウヒ</t>
    </rPh>
    <phoneticPr fontId="10"/>
  </si>
  <si>
    <t>単位(円)，税込み</t>
    <rPh sb="6" eb="8">
      <t>ゼイコ</t>
    </rPh>
    <phoneticPr fontId="10"/>
  </si>
  <si>
    <t>WS日当</t>
    <rPh sb="2" eb="4">
      <t>ニットウ</t>
    </rPh>
    <phoneticPr fontId="10"/>
  </si>
  <si>
    <t>内訳別添</t>
    <rPh sb="0" eb="2">
      <t>ウチワケ</t>
    </rPh>
    <rPh sb="2" eb="4">
      <t>ベッテン</t>
    </rPh>
    <phoneticPr fontId="2"/>
  </si>
  <si>
    <t>合計金額</t>
    <rPh sb="0" eb="2">
      <t>ゴウケイ</t>
    </rPh>
    <rPh sb="2" eb="4">
      <t>キンガク</t>
    </rPh>
    <phoneticPr fontId="10"/>
  </si>
  <si>
    <t>発注日</t>
    <rPh sb="0" eb="3">
      <t>ハッチュ</t>
    </rPh>
    <phoneticPr fontId="1"/>
  </si>
  <si>
    <t>引取年月日</t>
    <rPh sb="0" eb="1">
      <t>ヒ</t>
    </rPh>
    <rPh sb="1" eb="2">
      <t>トr</t>
    </rPh>
    <rPh sb="2" eb="5">
      <t>ンeンンgappi</t>
    </rPh>
    <phoneticPr fontId="1"/>
  </si>
  <si>
    <t>支払年月日</t>
    <rPh sb="0" eb="5">
      <t>シハラ</t>
    </rPh>
    <phoneticPr fontId="1"/>
  </si>
  <si>
    <t>WS宿泊費</t>
    <rPh sb="2" eb="5">
      <t>シュクハクヒ</t>
    </rPh>
    <phoneticPr fontId="10"/>
  </si>
  <si>
    <t>WS車両交通費</t>
    <rPh sb="2" eb="4">
      <t>シャリョウ</t>
    </rPh>
    <rPh sb="4" eb="7">
      <t>コウツウヒ</t>
    </rPh>
    <phoneticPr fontId="10"/>
  </si>
  <si>
    <t>本公演交通費</t>
    <rPh sb="0" eb="3">
      <t>ホンコウエン</t>
    </rPh>
    <rPh sb="3" eb="6">
      <t>コウツウヒ</t>
    </rPh>
    <phoneticPr fontId="10"/>
  </si>
  <si>
    <t>本公演日当</t>
    <rPh sb="0" eb="3">
      <t>ホンコウエン</t>
    </rPh>
    <rPh sb="3" eb="5">
      <t>ニットウ</t>
    </rPh>
    <phoneticPr fontId="10"/>
  </si>
  <si>
    <t>本公演宿泊費</t>
    <rPh sb="0" eb="3">
      <t>ホンコウエン</t>
    </rPh>
    <rPh sb="3" eb="6">
      <t>シュクハクヒ</t>
    </rPh>
    <phoneticPr fontId="10"/>
  </si>
  <si>
    <t>項目(ワークショップ費(指導謝金))</t>
    <rPh sb="0" eb="2">
      <t>コウモク</t>
    </rPh>
    <rPh sb="10" eb="11">
      <t>ヒ</t>
    </rPh>
    <rPh sb="12" eb="14">
      <t>シドウ</t>
    </rPh>
    <rPh sb="14" eb="16">
      <t>シャキン</t>
    </rPh>
    <phoneticPr fontId="10"/>
  </si>
  <si>
    <t>本公演車両交通費</t>
    <rPh sb="0" eb="3">
      <t>ホンコウエン</t>
    </rPh>
    <rPh sb="3" eb="5">
      <t>シャリョウ</t>
    </rPh>
    <rPh sb="5" eb="8">
      <t>コウツウヒ</t>
    </rPh>
    <phoneticPr fontId="10"/>
  </si>
  <si>
    <t>一般管理費合計１０％以内</t>
    <rPh sb="0" eb="5">
      <t>イッパンカンリヒ</t>
    </rPh>
    <rPh sb="5" eb="7">
      <t>ゴウケイ</t>
    </rPh>
    <rPh sb="10" eb="12">
      <t>イナイ</t>
    </rPh>
    <phoneticPr fontId="2"/>
  </si>
  <si>
    <t>支出合計</t>
    <rPh sb="0" eb="2">
      <t>シシュツ</t>
    </rPh>
    <rPh sb="2" eb="4">
      <t>ゴウケイ</t>
    </rPh>
    <phoneticPr fontId="2"/>
  </si>
  <si>
    <t>収入</t>
    <rPh sb="0" eb="2">
      <t>シュウニュウ</t>
    </rPh>
    <phoneticPr fontId="2"/>
  </si>
  <si>
    <t>差引合計額</t>
    <rPh sb="0" eb="1">
      <t>サ</t>
    </rPh>
    <rPh sb="1" eb="2">
      <t>ヒ</t>
    </rPh>
    <rPh sb="2" eb="5">
      <t>ゴウケイガク</t>
    </rPh>
    <phoneticPr fontId="2"/>
  </si>
  <si>
    <t>項目(文芸費，音楽費・借損料，舞台費・消耗品費，その他経費，プログラム作成費，運搬費)</t>
    <rPh sb="0" eb="2">
      <t>コウモク</t>
    </rPh>
    <rPh sb="3" eb="5">
      <t>ブンゲイ</t>
    </rPh>
    <rPh sb="5" eb="6">
      <t>ヒ</t>
    </rPh>
    <rPh sb="7" eb="9">
      <t>オンガク</t>
    </rPh>
    <rPh sb="9" eb="10">
      <t>ヒ</t>
    </rPh>
    <rPh sb="15" eb="17">
      <t>ブタイ</t>
    </rPh>
    <rPh sb="17" eb="18">
      <t>ヒ</t>
    </rPh>
    <rPh sb="26" eb="27">
      <t>タ</t>
    </rPh>
    <rPh sb="27" eb="29">
      <t>ケイヒ</t>
    </rPh>
    <rPh sb="39" eb="41">
      <t>ウンパン</t>
    </rPh>
    <rPh sb="41" eb="42">
      <t>ヒ</t>
    </rPh>
    <phoneticPr fontId="10"/>
  </si>
  <si>
    <t>(備考)</t>
    <rPh sb="1" eb="3">
      <t>ビコウ</t>
    </rPh>
    <phoneticPr fontId="2"/>
  </si>
  <si>
    <t>項目(旅費)</t>
    <rPh sb="0" eb="2">
      <t>コウモク</t>
    </rPh>
    <rPh sb="3" eb="4">
      <t>リョ</t>
    </rPh>
    <rPh sb="4" eb="5">
      <t>ヒ</t>
    </rPh>
    <phoneticPr fontId="10"/>
  </si>
  <si>
    <t>対象</t>
    <rPh sb="0" eb="2">
      <t>タイショウ</t>
    </rPh>
    <phoneticPr fontId="2"/>
  </si>
  <si>
    <t>従事期間</t>
    <rPh sb="0" eb="2">
      <t>ジュウジ</t>
    </rPh>
    <rPh sb="2" eb="4">
      <t>キカン</t>
    </rPh>
    <phoneticPr fontId="10"/>
  </si>
  <si>
    <t>内訳別添</t>
    <rPh sb="0" eb="2">
      <t>ウチワケ</t>
    </rPh>
    <rPh sb="2" eb="4">
      <t>ベッテン</t>
    </rPh>
    <phoneticPr fontId="1"/>
  </si>
  <si>
    <t>内訳別添内該当項目</t>
    <rPh sb="0" eb="2">
      <t>ウチワケ</t>
    </rPh>
    <rPh sb="2" eb="4">
      <t>ベッテン</t>
    </rPh>
    <rPh sb="4" eb="5">
      <t>ナイ</t>
    </rPh>
    <rPh sb="5" eb="7">
      <t>ガイトウ</t>
    </rPh>
    <rPh sb="7" eb="9">
      <t>コウモク</t>
    </rPh>
    <phoneticPr fontId="1"/>
  </si>
  <si>
    <t>＊</t>
    <phoneticPr fontId="2"/>
  </si>
  <si>
    <t>ワークショップ</t>
    <phoneticPr fontId="10"/>
  </si>
  <si>
    <t>WS交通費</t>
    <phoneticPr fontId="10"/>
  </si>
  <si>
    <t>緑色の欄には選択項目を設定しています。プルダウンリストから該当項目を選択してください。</t>
    <rPh sb="0" eb="2">
      <t>ミドリイロ</t>
    </rPh>
    <rPh sb="3" eb="4">
      <t>ラン</t>
    </rPh>
    <rPh sb="6" eb="8">
      <t>センタク</t>
    </rPh>
    <rPh sb="8" eb="10">
      <t>コウモク</t>
    </rPh>
    <rPh sb="11" eb="13">
      <t>セッテイ</t>
    </rPh>
    <rPh sb="29" eb="31">
      <t>ガイトウ</t>
    </rPh>
    <rPh sb="31" eb="33">
      <t>コウモク</t>
    </rPh>
    <rPh sb="34" eb="36">
      <t>センタク</t>
    </rPh>
    <phoneticPr fontId="10"/>
  </si>
  <si>
    <t>本公演</t>
    <rPh sb="0" eb="3">
      <t>ホンコウエン</t>
    </rPh>
    <phoneticPr fontId="10"/>
  </si>
  <si>
    <t>本公演交通費</t>
    <phoneticPr fontId="10"/>
  </si>
  <si>
    <t>様式9</t>
    <rPh sb="0" eb="2">
      <t>ヨウシキ</t>
    </rPh>
    <phoneticPr fontId="2"/>
  </si>
  <si>
    <t>発行日：</t>
    <rPh sb="0" eb="2">
      <t>ハッコウ</t>
    </rPh>
    <rPh sb="2" eb="3">
      <t>ビ</t>
    </rPh>
    <phoneticPr fontId="10"/>
  </si>
  <si>
    <t>代表者：</t>
    <rPh sb="0" eb="3">
      <t>ダイヒョウシャ</t>
    </rPh>
    <phoneticPr fontId="10"/>
  </si>
  <si>
    <t>円</t>
    <rPh sb="0" eb="1">
      <t>エン</t>
    </rPh>
    <phoneticPr fontId="10"/>
  </si>
  <si>
    <t>【内訳】</t>
    <rPh sb="1" eb="3">
      <t>ウチワケ</t>
    </rPh>
    <phoneticPr fontId="2"/>
  </si>
  <si>
    <t>【様式１】</t>
    <rPh sb="1" eb="3">
      <t>ヨウシキ</t>
    </rPh>
    <phoneticPr fontId="1"/>
  </si>
  <si>
    <t>様式10</t>
    <rPh sb="0" eb="2">
      <t>ヨウシキ</t>
    </rPh>
    <phoneticPr fontId="2"/>
  </si>
  <si>
    <t>制作団体所在地：</t>
    <rPh sb="0" eb="2">
      <t>セイサク</t>
    </rPh>
    <rPh sb="2" eb="4">
      <t>ダンタイ</t>
    </rPh>
    <rPh sb="4" eb="7">
      <t>ショザイチ</t>
    </rPh>
    <phoneticPr fontId="10"/>
  </si>
  <si>
    <t>制作団体：</t>
    <rPh sb="0" eb="2">
      <t>セイサク</t>
    </rPh>
    <rPh sb="2" eb="4">
      <t>ダンタイ</t>
    </rPh>
    <phoneticPr fontId="10"/>
  </si>
  <si>
    <t>ワークショップ謝金</t>
    <rPh sb="7" eb="9">
      <t>シャキン</t>
    </rPh>
    <phoneticPr fontId="2"/>
  </si>
  <si>
    <t>補助者</t>
    <rPh sb="0" eb="3">
      <t>ホジョシャ</t>
    </rPh>
    <phoneticPr fontId="2"/>
  </si>
  <si>
    <t>合計日数</t>
    <rPh sb="0" eb="2">
      <t>ゴウケイ</t>
    </rPh>
    <rPh sb="2" eb="4">
      <t>ニッスウ</t>
    </rPh>
    <phoneticPr fontId="2"/>
  </si>
  <si>
    <t>＊自家用車を選択しますと、計上不可欄はグレーアウトされます。</t>
    <rPh sb="1" eb="5">
      <t>ジカヨウシャ</t>
    </rPh>
    <rPh sb="6" eb="8">
      <t>センタク</t>
    </rPh>
    <rPh sb="13" eb="15">
      <t>ケイジョウ</t>
    </rPh>
    <rPh sb="15" eb="17">
      <t>フカ</t>
    </rPh>
    <rPh sb="17" eb="18">
      <t>ラン</t>
    </rPh>
    <phoneticPr fontId="10"/>
  </si>
  <si>
    <t>算出根拠</t>
    <rPh sb="0" eb="4">
      <t>サンシュツコンキョ</t>
    </rPh>
    <phoneticPr fontId="1"/>
  </si>
  <si>
    <t>WS車両交通費</t>
    <phoneticPr fontId="10"/>
  </si>
  <si>
    <t>本公演日当</t>
    <rPh sb="3" eb="5">
      <t>ニットウ</t>
    </rPh>
    <phoneticPr fontId="10"/>
  </si>
  <si>
    <t>様式２、様式３</t>
    <rPh sb="0" eb="2">
      <t>ヨウシキ</t>
    </rPh>
    <rPh sb="4" eb="6">
      <t>ヨウシキ</t>
    </rPh>
    <phoneticPr fontId="1"/>
  </si>
  <si>
    <t>様式２、様式１０</t>
    <rPh sb="0" eb="2">
      <t>ヨウシキ</t>
    </rPh>
    <rPh sb="4" eb="6">
      <t>ヨウシキ</t>
    </rPh>
    <phoneticPr fontId="1"/>
  </si>
  <si>
    <t>様式２、様式４</t>
    <rPh sb="0" eb="2">
      <t>ヨウシキ</t>
    </rPh>
    <rPh sb="4" eb="6">
      <t>ヨウシキ</t>
    </rPh>
    <phoneticPr fontId="1"/>
  </si>
  <si>
    <t>様式２、様式５</t>
    <rPh sb="0" eb="2">
      <t>ヨウシキ</t>
    </rPh>
    <rPh sb="4" eb="6">
      <t>ヨウシキ</t>
    </rPh>
    <phoneticPr fontId="1"/>
  </si>
  <si>
    <t>様式２、様式４、様式10</t>
    <rPh sb="0" eb="2">
      <t>ヨウシキ</t>
    </rPh>
    <rPh sb="4" eb="6">
      <t>ヨウシキ</t>
    </rPh>
    <rPh sb="8" eb="10">
      <t>ヨウシキ</t>
    </rPh>
    <phoneticPr fontId="1"/>
  </si>
  <si>
    <t>様式２、様式４、様式9</t>
    <rPh sb="0" eb="2">
      <t>ヨウシキ</t>
    </rPh>
    <rPh sb="4" eb="6">
      <t>ヨウシキ</t>
    </rPh>
    <rPh sb="8" eb="10">
      <t>ヨウシキ</t>
    </rPh>
    <phoneticPr fontId="1"/>
  </si>
  <si>
    <t>制作団体所在地：</t>
    <phoneticPr fontId="2"/>
  </si>
  <si>
    <t>制作団体：</t>
    <phoneticPr fontId="2"/>
  </si>
  <si>
    <t>発行日：</t>
    <rPh sb="0" eb="2">
      <t>ハッコウ</t>
    </rPh>
    <rPh sb="2" eb="3">
      <t>ビ</t>
    </rPh>
    <phoneticPr fontId="10"/>
  </si>
  <si>
    <t>円</t>
    <rPh sb="0" eb="1">
      <t>エン</t>
    </rPh>
    <phoneticPr fontId="10"/>
  </si>
  <si>
    <t>本公演宿泊費</t>
    <rPh sb="3" eb="6">
      <t>シュクハクヒ</t>
    </rPh>
    <phoneticPr fontId="10"/>
  </si>
  <si>
    <t>回数</t>
    <rPh sb="0" eb="2">
      <t>カイスウ</t>
    </rPh>
    <phoneticPr fontId="2"/>
  </si>
  <si>
    <t>団体ID：</t>
    <rPh sb="0" eb="2">
      <t>ダンタイ</t>
    </rPh>
    <phoneticPr fontId="1"/>
  </si>
  <si>
    <t>単価</t>
    <rPh sb="0" eb="2">
      <t>タンカ</t>
    </rPh>
    <phoneticPr fontId="1"/>
  </si>
  <si>
    <t>単位(円)，税込み</t>
    <phoneticPr fontId="1"/>
  </si>
  <si>
    <t>様式2，様式４別紙</t>
    <rPh sb="0" eb="2">
      <t>ヨウシキ</t>
    </rPh>
    <rPh sb="4" eb="6">
      <t>ヨウシキ</t>
    </rPh>
    <rPh sb="7" eb="9">
      <t>ベッシ</t>
    </rPh>
    <phoneticPr fontId="1"/>
  </si>
  <si>
    <t>項目(出演費・メインプログラムに係る人件費)　</t>
    <rPh sb="0" eb="2">
      <t>コウモク</t>
    </rPh>
    <rPh sb="3" eb="5">
      <t>シュツエン</t>
    </rPh>
    <rPh sb="5" eb="6">
      <t>ヒ</t>
    </rPh>
    <phoneticPr fontId="10"/>
  </si>
  <si>
    <t>支払先</t>
    <rPh sb="0" eb="3">
      <t>シハライサキ</t>
    </rPh>
    <phoneticPr fontId="2"/>
  </si>
  <si>
    <t>校</t>
    <rPh sb="0" eb="1">
      <t>コウ</t>
    </rPh>
    <phoneticPr fontId="1"/>
  </si>
  <si>
    <t>人</t>
    <rPh sb="0" eb="1">
      <t>ヒト</t>
    </rPh>
    <phoneticPr fontId="1"/>
  </si>
  <si>
    <t>備考</t>
    <rPh sb="0" eb="2">
      <t>ビコウ</t>
    </rPh>
    <phoneticPr fontId="1"/>
  </si>
  <si>
    <t>主指導者</t>
    <rPh sb="0" eb="4">
      <t>シュシドウシャ</t>
    </rPh>
    <phoneticPr fontId="1"/>
  </si>
  <si>
    <t>補助者（1時間）</t>
    <rPh sb="0" eb="3">
      <t>ホジョシャ</t>
    </rPh>
    <rPh sb="5" eb="7">
      <t>ジカン</t>
    </rPh>
    <phoneticPr fontId="1"/>
  </si>
  <si>
    <t>補助者（2時間）</t>
    <rPh sb="0" eb="3">
      <t>ホジョシャ</t>
    </rPh>
    <rPh sb="5" eb="7">
      <t>ジカン</t>
    </rPh>
    <phoneticPr fontId="1"/>
  </si>
  <si>
    <t>補助者（3時間）</t>
    <rPh sb="0" eb="3">
      <t>ホジョシャ</t>
    </rPh>
    <rPh sb="5" eb="7">
      <t>ジカン</t>
    </rPh>
    <phoneticPr fontId="1"/>
  </si>
  <si>
    <t>単位(円)，税込み</t>
    <phoneticPr fontId="1"/>
  </si>
  <si>
    <t>＊青色の欄には計算式が設定されていますので入力しないでください。</t>
    <phoneticPr fontId="2"/>
  </si>
  <si>
    <t>＊緑色の欄には選択項目を設定しています。プルダウンリストから該当項目を選択してください。</t>
    <phoneticPr fontId="1"/>
  </si>
  <si>
    <t>＊単価・金額欄には税込の金額を記入してください。</t>
    <phoneticPr fontId="1"/>
  </si>
  <si>
    <t>＊欄が不足する場合は行を挿入してください。</t>
    <phoneticPr fontId="1"/>
  </si>
  <si>
    <t>WS旅費合計</t>
    <rPh sb="2" eb="4">
      <t>リョヒ</t>
    </rPh>
    <rPh sb="4" eb="6">
      <t>ゴウケイ</t>
    </rPh>
    <phoneticPr fontId="1"/>
  </si>
  <si>
    <t>本公演旅費合計</t>
    <rPh sb="0" eb="3">
      <t>ホンコウエン</t>
    </rPh>
    <rPh sb="3" eb="5">
      <t>リョヒ</t>
    </rPh>
    <rPh sb="5" eb="7">
      <t>ゴウケイ</t>
    </rPh>
    <phoneticPr fontId="1"/>
  </si>
  <si>
    <t>名</t>
    <rPh sb="0" eb="1">
      <t>メイ</t>
    </rPh>
    <phoneticPr fontId="1"/>
  </si>
  <si>
    <t>※主指導者が複数いる場合は所属欄に該当日をご記入ください。</t>
    <rPh sb="1" eb="2">
      <t>シュ</t>
    </rPh>
    <rPh sb="2" eb="5">
      <t>シドウシャ</t>
    </rPh>
    <rPh sb="6" eb="8">
      <t>フクスウ</t>
    </rPh>
    <rPh sb="10" eb="12">
      <t>バアイ</t>
    </rPh>
    <rPh sb="13" eb="15">
      <t>ショゾク</t>
    </rPh>
    <rPh sb="15" eb="16">
      <t>ラン</t>
    </rPh>
    <rPh sb="17" eb="19">
      <t>ガイトウ</t>
    </rPh>
    <rPh sb="19" eb="20">
      <t>ビ</t>
    </rPh>
    <rPh sb="22" eb="24">
      <t>キニュウ</t>
    </rPh>
    <phoneticPr fontId="1"/>
  </si>
  <si>
    <t>日当</t>
    <rPh sb="0" eb="2">
      <t>ニットウ</t>
    </rPh>
    <phoneticPr fontId="1"/>
  </si>
  <si>
    <t>○</t>
  </si>
  <si>
    <t>●</t>
  </si>
  <si>
    <t>●</t>
    <phoneticPr fontId="1"/>
  </si>
  <si>
    <t>▲</t>
    <phoneticPr fontId="1"/>
  </si>
  <si>
    <t>計上なし</t>
    <rPh sb="0" eb="2">
      <t>ケイジョウ</t>
    </rPh>
    <phoneticPr fontId="1"/>
  </si>
  <si>
    <t>公演日1,100円　○</t>
    <rPh sb="0" eb="3">
      <t>コウエンビ</t>
    </rPh>
    <rPh sb="8" eb="9">
      <t>エン</t>
    </rPh>
    <phoneticPr fontId="1"/>
  </si>
  <si>
    <t>移動日1,100円　△</t>
    <rPh sb="0" eb="3">
      <t>イドウビ</t>
    </rPh>
    <rPh sb="8" eb="9">
      <t>エン</t>
    </rPh>
    <phoneticPr fontId="1"/>
  </si>
  <si>
    <t>指導者+スタッフ 合計</t>
    <rPh sb="0" eb="3">
      <t>シドウシャ</t>
    </rPh>
    <rPh sb="9" eb="11">
      <t>ゴウケイ</t>
    </rPh>
    <phoneticPr fontId="1"/>
  </si>
  <si>
    <t>日数</t>
    <rPh sb="0" eb="2">
      <t>ニッスウ</t>
    </rPh>
    <phoneticPr fontId="1"/>
  </si>
  <si>
    <t>合計</t>
    <rPh sb="0" eb="2">
      <t>ゴウケイ</t>
    </rPh>
    <phoneticPr fontId="1"/>
  </si>
  <si>
    <t>公演日</t>
    <rPh sb="0" eb="2">
      <t>コウエン</t>
    </rPh>
    <rPh sb="2" eb="3">
      <t>ニチ</t>
    </rPh>
    <phoneticPr fontId="1"/>
  </si>
  <si>
    <t>移動日</t>
    <rPh sb="0" eb="2">
      <t>イドウ</t>
    </rPh>
    <phoneticPr fontId="1"/>
  </si>
  <si>
    <t>公演日</t>
    <rPh sb="0" eb="2">
      <t>コウエン</t>
    </rPh>
    <phoneticPr fontId="1"/>
  </si>
  <si>
    <t>役職
（主指導者
/補助者）</t>
    <rPh sb="0" eb="2">
      <t>ヤクショク</t>
    </rPh>
    <rPh sb="4" eb="8">
      <t>シュシドウシャ</t>
    </rPh>
    <rPh sb="10" eb="13">
      <t>ホジョシャ</t>
    </rPh>
    <phoneticPr fontId="2"/>
  </si>
  <si>
    <t>氏名
※芸名は本名の後に（）書き</t>
    <rPh sb="0" eb="2">
      <t>シメイ</t>
    </rPh>
    <rPh sb="4" eb="6">
      <t>ゲイメイ</t>
    </rPh>
    <rPh sb="7" eb="9">
      <t>ホンミョウ</t>
    </rPh>
    <rPh sb="10" eb="11">
      <t>アト</t>
    </rPh>
    <rPh sb="14" eb="15">
      <t>ガ</t>
    </rPh>
    <phoneticPr fontId="2"/>
  </si>
  <si>
    <t>公演回数（事務局参考）</t>
    <rPh sb="0" eb="4">
      <t>コウエンカイスウ</t>
    </rPh>
    <rPh sb="5" eb="8">
      <t>ジムキョク</t>
    </rPh>
    <rPh sb="8" eb="10">
      <t>サンコウ</t>
    </rPh>
    <phoneticPr fontId="1"/>
  </si>
  <si>
    <t>公演回数（事務局参考）</t>
    <phoneticPr fontId="1"/>
  </si>
  <si>
    <t>※移動起点は様式４の出発地とあわせてください。</t>
    <rPh sb="1" eb="5">
      <t>イドウキテン</t>
    </rPh>
    <rPh sb="6" eb="8">
      <t>ヨウシキ</t>
    </rPh>
    <rPh sb="10" eb="13">
      <t>シュッパツチ</t>
    </rPh>
    <phoneticPr fontId="1"/>
  </si>
  <si>
    <t>交通費最終支払日：</t>
    <rPh sb="0" eb="3">
      <t>コウツウヒ</t>
    </rPh>
    <rPh sb="3" eb="8">
      <t>サイシュウシハライビ</t>
    </rPh>
    <phoneticPr fontId="1"/>
  </si>
  <si>
    <t>宿泊費最終支払日：</t>
    <rPh sb="0" eb="3">
      <t>シュクハクヒ</t>
    </rPh>
    <rPh sb="3" eb="8">
      <t>サイシュウシハライビ</t>
    </rPh>
    <phoneticPr fontId="1"/>
  </si>
  <si>
    <t>駐車代</t>
    <phoneticPr fontId="1"/>
  </si>
  <si>
    <t>資料
番号</t>
    <phoneticPr fontId="1"/>
  </si>
  <si>
    <t>運転手当</t>
    <phoneticPr fontId="1"/>
  </si>
  <si>
    <t>時間</t>
    <phoneticPr fontId="1"/>
  </si>
  <si>
    <t>手当</t>
    <phoneticPr fontId="1"/>
  </si>
  <si>
    <t>車両経費合計：</t>
    <phoneticPr fontId="1"/>
  </si>
  <si>
    <t>【出演者】</t>
    <rPh sb="1" eb="4">
      <t>シュツエンシャ</t>
    </rPh>
    <phoneticPr fontId="1"/>
  </si>
  <si>
    <t>【スタッフ】</t>
    <phoneticPr fontId="1"/>
  </si>
  <si>
    <t>1校当たり
の時間</t>
    <rPh sb="1" eb="2">
      <t>コウ</t>
    </rPh>
    <rPh sb="2" eb="3">
      <t>ア</t>
    </rPh>
    <rPh sb="7" eb="9">
      <t>ジカン</t>
    </rPh>
    <phoneticPr fontId="2"/>
  </si>
  <si>
    <t>合計校数</t>
    <rPh sb="0" eb="2">
      <t>ゴウケイ</t>
    </rPh>
    <rPh sb="2" eb="3">
      <t>コウ</t>
    </rPh>
    <rPh sb="3" eb="4">
      <t>スウ</t>
    </rPh>
    <phoneticPr fontId="2"/>
  </si>
  <si>
    <t>付けで下記のとおり支払いました。</t>
    <phoneticPr fontId="10"/>
  </si>
  <si>
    <t>印</t>
    <rPh sb="0" eb="1">
      <t>イン</t>
    </rPh>
    <phoneticPr fontId="1"/>
  </si>
  <si>
    <t>～</t>
    <phoneticPr fontId="1"/>
  </si>
  <si>
    <t>～</t>
    <phoneticPr fontId="1"/>
  </si>
  <si>
    <t>事務局確認用</t>
    <rPh sb="0" eb="6">
      <t>ジムキョクカクニンヨウ</t>
    </rPh>
    <phoneticPr fontId="1"/>
  </si>
  <si>
    <t>※青色の欄には計算式が設定されていますので入力しないでください。</t>
    <phoneticPr fontId="1"/>
  </si>
  <si>
    <t>出演費最終支払日：</t>
    <rPh sb="0" eb="2">
      <t>シュツエン</t>
    </rPh>
    <rPh sb="2" eb="3">
      <t>ヒ</t>
    </rPh>
    <rPh sb="3" eb="8">
      <t>サイシュウシハライビ</t>
    </rPh>
    <phoneticPr fontId="1"/>
  </si>
  <si>
    <t>実施時間</t>
    <rPh sb="0" eb="4">
      <t>ジッシジカン</t>
    </rPh>
    <phoneticPr fontId="1"/>
  </si>
  <si>
    <t>合計日数</t>
    <rPh sb="0" eb="4">
      <t>ゴウケイニッスウ</t>
    </rPh>
    <phoneticPr fontId="1"/>
  </si>
  <si>
    <t>合計時間</t>
    <rPh sb="0" eb="2">
      <t>ゴウケイ</t>
    </rPh>
    <rPh sb="2" eb="4">
      <t>ジカン</t>
    </rPh>
    <phoneticPr fontId="1"/>
  </si>
  <si>
    <t>※青色の欄には計算式が設定されていますので入力しないでください。</t>
    <phoneticPr fontId="1"/>
  </si>
  <si>
    <t>日当合計</t>
    <phoneticPr fontId="1"/>
  </si>
  <si>
    <t>運転手当合計</t>
    <rPh sb="0" eb="4">
      <t>ウンテンテアテ</t>
    </rPh>
    <phoneticPr fontId="1"/>
  </si>
  <si>
    <t>本公演・メインプログラム
運転手当</t>
    <rPh sb="0" eb="3">
      <t>ホンコウエン</t>
    </rPh>
    <rPh sb="13" eb="15">
      <t>ウンテン</t>
    </rPh>
    <rPh sb="15" eb="17">
      <t>テアテ</t>
    </rPh>
    <phoneticPr fontId="2"/>
  </si>
  <si>
    <t>金額</t>
    <phoneticPr fontId="1"/>
  </si>
  <si>
    <t>【日当内訳】（様式2・4本公演）　【運転手当内訳】（様式5本公演）</t>
    <rPh sb="1" eb="3">
      <t>ニットウ</t>
    </rPh>
    <rPh sb="3" eb="5">
      <t>ウチワケ</t>
    </rPh>
    <rPh sb="7" eb="9">
      <t>ヨウシキ</t>
    </rPh>
    <rPh sb="12" eb="15">
      <t>ホンコウエン</t>
    </rPh>
    <phoneticPr fontId="2"/>
  </si>
  <si>
    <t>事務局確認用（日当）</t>
    <rPh sb="0" eb="3">
      <t>ジムキョク</t>
    </rPh>
    <rPh sb="3" eb="6">
      <t>カクニンヨウ</t>
    </rPh>
    <rPh sb="7" eb="9">
      <t>ニットウ</t>
    </rPh>
    <phoneticPr fontId="1"/>
  </si>
  <si>
    <t>本公演・メインプログラム
日当</t>
    <rPh sb="0" eb="3">
      <t>ホンコウエン</t>
    </rPh>
    <rPh sb="13" eb="15">
      <t>ニットウ</t>
    </rPh>
    <phoneticPr fontId="2"/>
  </si>
  <si>
    <t>事務局確認用</t>
    <rPh sb="0" eb="3">
      <t>ジムキョク</t>
    </rPh>
    <rPh sb="3" eb="6">
      <t>カクニンヨウ</t>
    </rPh>
    <phoneticPr fontId="1"/>
  </si>
  <si>
    <t>ワークショップ謝金合計</t>
    <rPh sb="7" eb="9">
      <t>シャキン</t>
    </rPh>
    <rPh sb="9" eb="11">
      <t>ゴウケイ</t>
    </rPh>
    <phoneticPr fontId="2"/>
  </si>
  <si>
    <t>日当合計</t>
    <rPh sb="0" eb="2">
      <t>ニットウ</t>
    </rPh>
    <rPh sb="2" eb="4">
      <t>ゴウケイ</t>
    </rPh>
    <phoneticPr fontId="1"/>
  </si>
  <si>
    <t>運転手当合計</t>
    <rPh sb="0" eb="4">
      <t>ウンテンテアテ</t>
    </rPh>
    <rPh sb="4" eb="6">
      <t>ゴウケイ</t>
    </rPh>
    <phoneticPr fontId="1"/>
  </si>
  <si>
    <t>WS日1,100円　○</t>
    <rPh sb="2" eb="3">
      <t>ヒ</t>
    </rPh>
    <rPh sb="8" eb="9">
      <t>エン</t>
    </rPh>
    <phoneticPr fontId="1"/>
  </si>
  <si>
    <t>WS日</t>
    <rPh sb="2" eb="3">
      <t>ニチ</t>
    </rPh>
    <phoneticPr fontId="1"/>
  </si>
  <si>
    <t>WS日</t>
    <rPh sb="2" eb="3">
      <t>ヒ</t>
    </rPh>
    <phoneticPr fontId="1"/>
  </si>
  <si>
    <t>日当日数</t>
    <rPh sb="0" eb="2">
      <t>ニットウ</t>
    </rPh>
    <rPh sb="2" eb="4">
      <t>ニッスウ</t>
    </rPh>
    <phoneticPr fontId="1"/>
  </si>
  <si>
    <t>車両交通費最終支払日：</t>
    <rPh sb="0" eb="2">
      <t>シャリョウ</t>
    </rPh>
    <rPh sb="2" eb="5">
      <t>コウツウヒ</t>
    </rPh>
    <rPh sb="5" eb="10">
      <t>サイシュウシハライビ</t>
    </rPh>
    <phoneticPr fontId="1"/>
  </si>
  <si>
    <t>決定通知
発行日</t>
    <rPh sb="0" eb="2">
      <t>ケッテイ</t>
    </rPh>
    <rPh sb="2" eb="4">
      <t>ツウチ</t>
    </rPh>
    <rPh sb="5" eb="7">
      <t>ハッコウ</t>
    </rPh>
    <rPh sb="7" eb="8">
      <t>ヒ</t>
    </rPh>
    <phoneticPr fontId="10"/>
  </si>
  <si>
    <t>↑どちらかを選択してください</t>
    <rPh sb="6" eb="8">
      <t>センタク</t>
    </rPh>
    <phoneticPr fontId="1"/>
  </si>
  <si>
    <t>WS回数（○●）</t>
    <rPh sb="2" eb="4">
      <t>カイスウ</t>
    </rPh>
    <phoneticPr fontId="1"/>
  </si>
  <si>
    <t>WS日 0円　●</t>
    <rPh sb="2" eb="3">
      <t>ヒ</t>
    </rPh>
    <rPh sb="5" eb="6">
      <t>エン</t>
    </rPh>
    <phoneticPr fontId="1"/>
  </si>
  <si>
    <t>移動日 0円　▲</t>
    <rPh sb="0" eb="3">
      <t>イドウビ</t>
    </rPh>
    <rPh sb="5" eb="6">
      <t>エン</t>
    </rPh>
    <phoneticPr fontId="1"/>
  </si>
  <si>
    <t>公演日0円　●</t>
    <rPh sb="0" eb="3">
      <t>コウエンビ</t>
    </rPh>
    <rPh sb="4" eb="5">
      <t>エン</t>
    </rPh>
    <phoneticPr fontId="1"/>
  </si>
  <si>
    <t>出演者+スタッフ 合計</t>
    <rPh sb="0" eb="3">
      <t>シュツエンシャ</t>
    </rPh>
    <rPh sb="9" eb="11">
      <t>ゴウケイ</t>
    </rPh>
    <phoneticPr fontId="1"/>
  </si>
  <si>
    <t>備考</t>
    <rPh sb="0" eb="2">
      <t>ビコウ</t>
    </rPh>
    <phoneticPr fontId="2"/>
  </si>
  <si>
    <t>運転者氏名</t>
    <rPh sb="0" eb="3">
      <t>ウンテンシャ</t>
    </rPh>
    <rPh sb="3" eb="5">
      <t>シメイ</t>
    </rPh>
    <phoneticPr fontId="2"/>
  </si>
  <si>
    <t>ワークショップ
実施日</t>
    <rPh sb="8" eb="11">
      <t>ジッシビ</t>
    </rPh>
    <phoneticPr fontId="10"/>
  </si>
  <si>
    <t>資料番号</t>
    <phoneticPr fontId="1"/>
  </si>
  <si>
    <t>算出根拠種類</t>
    <rPh sb="0" eb="4">
      <t>サンシュツコンキョ</t>
    </rPh>
    <rPh sb="4" eb="6">
      <t>シュルイ</t>
    </rPh>
    <phoneticPr fontId="2"/>
  </si>
  <si>
    <t xml:space="preserve">
算出根拠
資料番号
</t>
    <rPh sb="6" eb="8">
      <t>シリョウ</t>
    </rPh>
    <rPh sb="8" eb="10">
      <t>バンゴウ</t>
    </rPh>
    <phoneticPr fontId="2"/>
  </si>
  <si>
    <t xml:space="preserve">
支払証憑
資料番号
</t>
    <rPh sb="6" eb="10">
      <t>シリョウバンゴウ</t>
    </rPh>
    <phoneticPr fontId="1"/>
  </si>
  <si>
    <t>レンタカー代について、手引きを確認し計上対象外の経費は含まれていないことを確認した。</t>
  </si>
  <si>
    <t>車検証提出済み</t>
    <rPh sb="0" eb="6">
      <t>シャケンショウテイシュツズ</t>
    </rPh>
    <phoneticPr fontId="1"/>
  </si>
  <si>
    <t>日当計算表</t>
    <rPh sb="0" eb="5">
      <t>ニットウケイサンヒョウ</t>
    </rPh>
    <phoneticPr fontId="2"/>
  </si>
  <si>
    <t>鉄道</t>
    <rPh sb="0" eb="2">
      <t>テツドウ</t>
    </rPh>
    <phoneticPr fontId="1"/>
  </si>
  <si>
    <t>水路</t>
    <rPh sb="0" eb="2">
      <t>スイロ</t>
    </rPh>
    <phoneticPr fontId="1"/>
  </si>
  <si>
    <t>陸路</t>
    <rPh sb="0" eb="2">
      <t>リクロ</t>
    </rPh>
    <phoneticPr fontId="1"/>
  </si>
  <si>
    <t>㎞</t>
    <phoneticPr fontId="1"/>
  </si>
  <si>
    <t>日当：</t>
    <rPh sb="0" eb="2">
      <t>ニットウ</t>
    </rPh>
    <phoneticPr fontId="1"/>
  </si>
  <si>
    <t>該当日の状況を記載してください。</t>
    <rPh sb="0" eb="3">
      <t>ガイトウビ</t>
    </rPh>
    <rPh sb="4" eb="6">
      <t>ジョウキョウ</t>
    </rPh>
    <rPh sb="7" eb="9">
      <t>キサイ</t>
    </rPh>
    <phoneticPr fontId="1"/>
  </si>
  <si>
    <t>宿泊</t>
    <rPh sb="0" eb="2">
      <t>シュクハク</t>
    </rPh>
    <phoneticPr fontId="1"/>
  </si>
  <si>
    <t>ワークショップ
日当</t>
    <rPh sb="8" eb="10">
      <t>ニットウ</t>
    </rPh>
    <phoneticPr fontId="2"/>
  </si>
  <si>
    <t>ワークショップ
運転手当</t>
    <rPh sb="8" eb="12">
      <t>ウンテンテアテ</t>
    </rPh>
    <phoneticPr fontId="2"/>
  </si>
  <si>
    <t>ワークショップ
自家用車 車両使用料</t>
    <rPh sb="8" eb="12">
      <t>ジカヨウシャ</t>
    </rPh>
    <rPh sb="13" eb="18">
      <t>シャリョウシヨウリョウ</t>
    </rPh>
    <phoneticPr fontId="2"/>
  </si>
  <si>
    <t>総移動距離</t>
    <rPh sb="0" eb="5">
      <t>ソウイドウキョリ</t>
    </rPh>
    <phoneticPr fontId="1"/>
  </si>
  <si>
    <t>自家用車
車両使用料　
合計</t>
    <rPh sb="0" eb="4">
      <t>ジカヨウシャ</t>
    </rPh>
    <rPh sb="5" eb="7">
      <t>シャリョウ</t>
    </rPh>
    <rPh sb="7" eb="10">
      <t>シヨウリョウ</t>
    </rPh>
    <rPh sb="12" eb="14">
      <t>ゴウケイ</t>
    </rPh>
    <phoneticPr fontId="1"/>
  </si>
  <si>
    <t>本公演・メインプログラム
日当・運転手当
運転手当・車両使用料
合計</t>
    <rPh sb="0" eb="3">
      <t>ホンコウエン</t>
    </rPh>
    <rPh sb="13" eb="15">
      <t>ニットウ</t>
    </rPh>
    <rPh sb="16" eb="20">
      <t>ウンテンテアテ</t>
    </rPh>
    <rPh sb="32" eb="34">
      <t>ゴウケイ</t>
    </rPh>
    <phoneticPr fontId="2"/>
  </si>
  <si>
    <t>ワークショップ
謝金・日当
運転手当
車両使用料
合計</t>
    <rPh sb="8" eb="10">
      <t>シャキン</t>
    </rPh>
    <rPh sb="11" eb="13">
      <t>ニットウ</t>
    </rPh>
    <rPh sb="14" eb="17">
      <t>ウンテンシュ</t>
    </rPh>
    <rPh sb="17" eb="18">
      <t>ア</t>
    </rPh>
    <rPh sb="19" eb="24">
      <t>シャリョウシヨウリョウ</t>
    </rPh>
    <rPh sb="25" eb="27">
      <t>ゴウケイ</t>
    </rPh>
    <phoneticPr fontId="2"/>
  </si>
  <si>
    <t>＊同一人物が単価の異なる役職で従事される場合は行を分けて入力してください。</t>
  </si>
  <si>
    <t>【記号について】</t>
    <rPh sb="1" eb="3">
      <t>キゴウ</t>
    </rPh>
    <phoneticPr fontId="1"/>
  </si>
  <si>
    <t>謝金／出演料</t>
    <rPh sb="0" eb="2">
      <t>シャキン</t>
    </rPh>
    <rPh sb="3" eb="6">
      <t>シュツエンリョウ</t>
    </rPh>
    <phoneticPr fontId="1"/>
  </si>
  <si>
    <t>実施日／従事日</t>
    <rPh sb="0" eb="3">
      <t>ジッシビ</t>
    </rPh>
    <rPh sb="4" eb="7">
      <t>ジュウジビ</t>
    </rPh>
    <phoneticPr fontId="1"/>
  </si>
  <si>
    <t>発生</t>
    <rPh sb="0" eb="2">
      <t>ハッセイ</t>
    </rPh>
    <phoneticPr fontId="1"/>
  </si>
  <si>
    <t>×</t>
    <phoneticPr fontId="1"/>
  </si>
  <si>
    <t>移動日、待機日</t>
    <rPh sb="0" eb="2">
      <t>イドウ</t>
    </rPh>
    <rPh sb="2" eb="3">
      <t>ビ</t>
    </rPh>
    <rPh sb="4" eb="7">
      <t>タイキビ</t>
    </rPh>
    <phoneticPr fontId="1"/>
  </si>
  <si>
    <t>実施日／従事日だが日当計上対象外</t>
    <rPh sb="0" eb="3">
      <t>ジッシビ</t>
    </rPh>
    <rPh sb="4" eb="7">
      <t>ジュウジビ</t>
    </rPh>
    <rPh sb="9" eb="11">
      <t>ニットウ</t>
    </rPh>
    <rPh sb="11" eb="13">
      <t>ケイジョウ</t>
    </rPh>
    <rPh sb="13" eb="16">
      <t>タイショウガイ</t>
    </rPh>
    <phoneticPr fontId="1"/>
  </si>
  <si>
    <t>移動日、待機日だが日当計上対象外</t>
    <rPh sb="0" eb="2">
      <t>イドウ</t>
    </rPh>
    <rPh sb="2" eb="3">
      <t>ビ</t>
    </rPh>
    <rPh sb="4" eb="7">
      <t>タイキビ</t>
    </rPh>
    <phoneticPr fontId="1"/>
  </si>
  <si>
    <t>備考①
（交通機関の比較、公共交通機関を利用しない理由/宿泊の理由等）</t>
    <rPh sb="0" eb="2">
      <t>ビコウ</t>
    </rPh>
    <rPh sb="5" eb="7">
      <t>コウツウ</t>
    </rPh>
    <rPh sb="7" eb="9">
      <t>キカン</t>
    </rPh>
    <rPh sb="10" eb="12">
      <t>ヒカク</t>
    </rPh>
    <rPh sb="13" eb="15">
      <t>コウキョウ</t>
    </rPh>
    <rPh sb="15" eb="17">
      <t>コウツウ</t>
    </rPh>
    <rPh sb="17" eb="19">
      <t>キカン</t>
    </rPh>
    <rPh sb="20" eb="22">
      <t>リヨウ</t>
    </rPh>
    <rPh sb="25" eb="27">
      <t>リユウ</t>
    </rPh>
    <rPh sb="28" eb="30">
      <t>シュクハク</t>
    </rPh>
    <rPh sb="31" eb="33">
      <t>リユウ</t>
    </rPh>
    <rPh sb="33" eb="34">
      <t>トウ</t>
    </rPh>
    <phoneticPr fontId="2"/>
  </si>
  <si>
    <t>独立行政法人 日本芸術文化振興会</t>
    <phoneticPr fontId="1"/>
  </si>
  <si>
    <t>近畿日本ツーリスト 株式会社</t>
    <rPh sb="10" eb="14">
      <t>カブシキガイシャ</t>
    </rPh>
    <phoneticPr fontId="10"/>
  </si>
  <si>
    <t>本公演車両交通費</t>
    <rPh sb="3" eb="5">
      <t>シャリョウ</t>
    </rPh>
    <rPh sb="5" eb="8">
      <t>コウツウヒ</t>
    </rPh>
    <phoneticPr fontId="10"/>
  </si>
  <si>
    <t>ワークショップ 謝金・日当・運転手当 ・自家用車 車両使用料　合計:</t>
    <rPh sb="8" eb="10">
      <t>シャキン</t>
    </rPh>
    <rPh sb="11" eb="13">
      <t>ニットウ</t>
    </rPh>
    <rPh sb="14" eb="18">
      <t>ウンテンテアテ</t>
    </rPh>
    <rPh sb="31" eb="33">
      <t>ゴウケイ</t>
    </rPh>
    <phoneticPr fontId="2"/>
  </si>
  <si>
    <t>本公演日当・運転手当・自家用車 車両使用料　合計：</t>
    <rPh sb="6" eb="10">
      <t>ウンテンテアテ</t>
    </rPh>
    <phoneticPr fontId="1"/>
  </si>
  <si>
    <t>京都府</t>
    <rPh sb="0" eb="3">
      <t>キョウトフ</t>
    </rPh>
    <phoneticPr fontId="1"/>
  </si>
  <si>
    <t>⇒</t>
  </si>
  <si>
    <t>東京駅</t>
    <rPh sb="0" eb="2">
      <t>トウキョウ</t>
    </rPh>
    <rPh sb="2" eb="3">
      <t>エキ</t>
    </rPh>
    <phoneticPr fontId="1"/>
  </si>
  <si>
    <t>京都駅</t>
    <rPh sb="0" eb="2">
      <t>キョウト</t>
    </rPh>
    <rPh sb="2" eb="3">
      <t>エキ</t>
    </rPh>
    <phoneticPr fontId="1"/>
  </si>
  <si>
    <t>●●駅</t>
    <rPh sb="2" eb="3">
      <t>エキ</t>
    </rPh>
    <phoneticPr fontId="1"/>
  </si>
  <si>
    <t>●●駅前</t>
    <rPh sb="2" eb="4">
      <t>エキマエ</t>
    </rPh>
    <phoneticPr fontId="1"/>
  </si>
  <si>
    <t>⇔</t>
  </si>
  <si>
    <t>JR特急あり</t>
  </si>
  <si>
    <t>JR特急なし</t>
  </si>
  <si>
    <t>路線バス</t>
  </si>
  <si>
    <t>□□駅</t>
    <rPh sb="2" eb="3">
      <t>エキ</t>
    </rPh>
    <phoneticPr fontId="1"/>
  </si>
  <si>
    <t>ホテル</t>
    <phoneticPr fontId="1"/>
  </si>
  <si>
    <t>徒歩</t>
  </si>
  <si>
    <t>○○市立A小学校</t>
    <rPh sb="2" eb="4">
      <t>シリツ</t>
    </rPh>
    <rPh sb="5" eb="8">
      <t>ショウガッコウ</t>
    </rPh>
    <phoneticPr fontId="1"/>
  </si>
  <si>
    <t>A小学校前</t>
    <rPh sb="1" eb="5">
      <t>ショウガッコウマエ</t>
    </rPh>
    <phoneticPr fontId="1"/>
  </si>
  <si>
    <t>A小学校前</t>
    <phoneticPr fontId="1"/>
  </si>
  <si>
    <t>⇒</t>
    <phoneticPr fontId="1"/>
  </si>
  <si>
    <t>レンタカー①</t>
  </si>
  <si>
    <t>貸切バス小型</t>
  </si>
  <si>
    <t>到着予定時間までに間に合うバスがないため、小型バスを利用</t>
    <rPh sb="0" eb="6">
      <t>トウチャクヨテイジカン</t>
    </rPh>
    <rPh sb="9" eb="10">
      <t>マ</t>
    </rPh>
    <rPh sb="11" eb="12">
      <t>ア</t>
    </rPh>
    <rPh sb="21" eb="23">
      <t>コガタ</t>
    </rPh>
    <rPh sb="26" eb="28">
      <t>リヨウ</t>
    </rPh>
    <phoneticPr fontId="1"/>
  </si>
  <si>
    <t>○○市</t>
    <rPh sb="2" eb="3">
      <t>シ</t>
    </rPh>
    <phoneticPr fontId="1"/>
  </si>
  <si>
    <t>C学園</t>
    <rPh sb="1" eb="3">
      <t>ガクエン</t>
    </rPh>
    <phoneticPr fontId="1"/>
  </si>
  <si>
    <t>田中●太郎・鈴木▲子は他事業の公演のため離団</t>
    <rPh sb="0" eb="2">
      <t>タナカ</t>
    </rPh>
    <rPh sb="3" eb="5">
      <t>タロウ</t>
    </rPh>
    <rPh sb="6" eb="8">
      <t>スズキ</t>
    </rPh>
    <rPh sb="9" eb="10">
      <t>コ</t>
    </rPh>
    <rPh sb="11" eb="14">
      <t>タジギョウ</t>
    </rPh>
    <rPh sb="15" eb="17">
      <t>コウエン</t>
    </rPh>
    <rPh sb="20" eb="22">
      <t>リダン</t>
    </rPh>
    <phoneticPr fontId="1"/>
  </si>
  <si>
    <t>大阪府</t>
    <rPh sb="0" eb="3">
      <t>オオサカフ</t>
    </rPh>
    <phoneticPr fontId="1"/>
  </si>
  <si>
    <t>△△駅</t>
    <rPh sb="2" eb="3">
      <t>エキ</t>
    </rPh>
    <phoneticPr fontId="1"/>
  </si>
  <si>
    <t>△△駅</t>
    <rPh sb="1" eb="3">
      <t>サンカクエキ</t>
    </rPh>
    <phoneticPr fontId="1"/>
  </si>
  <si>
    <t>指揮者</t>
    <rPh sb="0" eb="3">
      <t>シキシャ</t>
    </rPh>
    <phoneticPr fontId="1"/>
  </si>
  <si>
    <t>ソリスト</t>
    <phoneticPr fontId="1"/>
  </si>
  <si>
    <t>**</t>
    <phoneticPr fontId="1"/>
  </si>
  <si>
    <t>***</t>
    <phoneticPr fontId="1"/>
  </si>
  <si>
    <t>****</t>
    <phoneticPr fontId="1"/>
  </si>
  <si>
    <t>******</t>
    <phoneticPr fontId="1"/>
  </si>
  <si>
    <t>音響スタッフ</t>
    <rPh sb="0" eb="2">
      <t>オンキョウ</t>
    </rPh>
    <phoneticPr fontId="1"/>
  </si>
  <si>
    <t>照明スタッフ</t>
    <rPh sb="0" eb="2">
      <t>ショウメイ</t>
    </rPh>
    <phoneticPr fontId="1"/>
  </si>
  <si>
    <t>制作</t>
    <rPh sb="0" eb="2">
      <t>セイサク</t>
    </rPh>
    <phoneticPr fontId="1"/>
  </si>
  <si>
    <t>田中●太郎</t>
    <phoneticPr fontId="1"/>
  </si>
  <si>
    <t>鈴木▲子</t>
    <phoneticPr fontId="1"/>
  </si>
  <si>
    <t>佐藤■介</t>
    <phoneticPr fontId="1"/>
  </si>
  <si>
    <t>高橋★美</t>
    <phoneticPr fontId="1"/>
  </si>
  <si>
    <t>渡辺□斗</t>
    <rPh sb="0" eb="2">
      <t>ワタナベ</t>
    </rPh>
    <rPh sb="3" eb="4">
      <t>ト</t>
    </rPh>
    <phoneticPr fontId="1"/>
  </si>
  <si>
    <t>福島◎太</t>
    <rPh sb="0" eb="2">
      <t>フクシマ</t>
    </rPh>
    <rPh sb="3" eb="4">
      <t>タ</t>
    </rPh>
    <phoneticPr fontId="1"/>
  </si>
  <si>
    <t>斉藤○子</t>
    <rPh sb="0" eb="2">
      <t>サイトウ</t>
    </rPh>
    <rPh sb="3" eb="4">
      <t>コ</t>
    </rPh>
    <phoneticPr fontId="1"/>
  </si>
  <si>
    <t>山田☆加</t>
    <rPh sb="0" eb="2">
      <t>ヤマダ</t>
    </rPh>
    <rPh sb="3" eb="4">
      <t>カ</t>
    </rPh>
    <phoneticPr fontId="1"/>
  </si>
  <si>
    <t>佐々木＊音</t>
    <rPh sb="0" eb="3">
      <t>ササキ</t>
    </rPh>
    <rPh sb="4" eb="5">
      <t>オト</t>
    </rPh>
    <phoneticPr fontId="1"/>
  </si>
  <si>
    <t>森△希</t>
    <rPh sb="0" eb="1">
      <t>モリ</t>
    </rPh>
    <rPh sb="2" eb="3">
      <t>キ</t>
    </rPh>
    <phoneticPr fontId="1"/>
  </si>
  <si>
    <t>石井◇彦</t>
    <rPh sb="0" eb="2">
      <t>イシイ</t>
    </rPh>
    <rPh sb="3" eb="4">
      <t>ヒコ</t>
    </rPh>
    <phoneticPr fontId="1"/>
  </si>
  <si>
    <t>山田◆子</t>
    <rPh sb="0" eb="2">
      <t>ヤマダ</t>
    </rPh>
    <rPh sb="3" eb="4">
      <t>コ</t>
    </rPh>
    <phoneticPr fontId="1"/>
  </si>
  <si>
    <t>加藤▽奈</t>
    <rPh sb="0" eb="2">
      <t>カトウ</t>
    </rPh>
    <rPh sb="3" eb="4">
      <t>ナ</t>
    </rPh>
    <phoneticPr fontId="1"/>
  </si>
  <si>
    <t>飯田▼真</t>
    <rPh sb="0" eb="2">
      <t>イイダ</t>
    </rPh>
    <rPh sb="3" eb="4">
      <t>マ</t>
    </rPh>
    <phoneticPr fontId="1"/>
  </si>
  <si>
    <t>山下◆太</t>
    <rPh sb="0" eb="2">
      <t>ヤマシタ</t>
    </rPh>
    <rPh sb="3" eb="4">
      <t>タ</t>
    </rPh>
    <phoneticPr fontId="1"/>
  </si>
  <si>
    <t>小川◎陽</t>
    <rPh sb="0" eb="2">
      <t>オガワ</t>
    </rPh>
    <rPh sb="3" eb="4">
      <t>ヨウ</t>
    </rPh>
    <phoneticPr fontId="1"/>
  </si>
  <si>
    <t>木村☆依</t>
    <rPh sb="0" eb="2">
      <t>キムラ</t>
    </rPh>
    <rPh sb="3" eb="4">
      <t>イ</t>
    </rPh>
    <phoneticPr fontId="1"/>
  </si>
  <si>
    <t>フリー</t>
    <phoneticPr fontId="1"/>
  </si>
  <si>
    <t>(株)ミュージックスタッフ</t>
    <rPh sb="0" eb="3">
      <t>カブ</t>
    </rPh>
    <phoneticPr fontId="1"/>
  </si>
  <si>
    <t>（有）エイトライト</t>
    <rPh sb="1" eb="2">
      <t>ユウ</t>
    </rPh>
    <phoneticPr fontId="1"/>
  </si>
  <si>
    <t>オーケストラ一式（10人）</t>
    <rPh sb="6" eb="8">
      <t>イッシキ</t>
    </rPh>
    <rPh sb="11" eb="12">
      <t>ニン</t>
    </rPh>
    <phoneticPr fontId="1"/>
  </si>
  <si>
    <t>契約書</t>
  </si>
  <si>
    <t>団体規定</t>
  </si>
  <si>
    <t>木村☆依</t>
    <phoneticPr fontId="1"/>
  </si>
  <si>
    <t>✓</t>
  </si>
  <si>
    <t>ABC交響楽団</t>
    <rPh sb="3" eb="7">
      <t>コウキョウガクダン</t>
    </rPh>
    <phoneticPr fontId="1"/>
  </si>
  <si>
    <t>団員(ABC交響楽団）</t>
    <rPh sb="0" eb="2">
      <t>ダンイン</t>
    </rPh>
    <rPh sb="6" eb="8">
      <t>コウキョウ</t>
    </rPh>
    <rPh sb="8" eb="10">
      <t>ガクダン</t>
    </rPh>
    <phoneticPr fontId="1"/>
  </si>
  <si>
    <t>東京駅</t>
    <rPh sb="0" eb="3">
      <t>トウキョウエキ</t>
    </rPh>
    <phoneticPr fontId="1"/>
  </si>
  <si>
    <t>当初</t>
  </si>
  <si>
    <t>音楽費・借損料</t>
  </si>
  <si>
    <t>楽譜借用料</t>
    <rPh sb="0" eb="2">
      <t>ガクフ</t>
    </rPh>
    <rPh sb="2" eb="5">
      <t>シャクヨウリョウ</t>
    </rPh>
    <phoneticPr fontId="1"/>
  </si>
  <si>
    <t>音楽著作権使用料</t>
    <rPh sb="0" eb="2">
      <t>オンガク</t>
    </rPh>
    <rPh sb="2" eb="8">
      <t>チョサクケンシヨウリョウ</t>
    </rPh>
    <phoneticPr fontId="1"/>
  </si>
  <si>
    <t>舞台費・消耗品費</t>
  </si>
  <si>
    <t>プログラム作成費</t>
  </si>
  <si>
    <t>プログラムデータ作成費</t>
    <rPh sb="8" eb="11">
      <t>サクセイヒ</t>
    </rPh>
    <phoneticPr fontId="1"/>
  </si>
  <si>
    <t>運搬費</t>
  </si>
  <si>
    <t>○○楽譜</t>
    <rPh sb="2" eb="4">
      <t>ガクフ</t>
    </rPh>
    <phoneticPr fontId="1"/>
  </si>
  <si>
    <t>JASRAC</t>
    <phoneticPr fontId="1"/>
  </si>
  <si>
    <t>音響スタッフ</t>
    <rPh sb="0" eb="2">
      <t>オンキョウ</t>
    </rPh>
    <phoneticPr fontId="1"/>
  </si>
  <si>
    <t>照明スタッフ</t>
    <rPh sb="0" eb="2">
      <t>ショウメイ</t>
    </rPh>
    <phoneticPr fontId="1"/>
  </si>
  <si>
    <t>運搬費</t>
    <rPh sb="0" eb="3">
      <t>ウンパンヒ</t>
    </rPh>
    <phoneticPr fontId="1"/>
  </si>
  <si>
    <t>文芸費</t>
  </si>
  <si>
    <t>ワークショップ教材費</t>
    <rPh sb="7" eb="10">
      <t>キョウザイヒ</t>
    </rPh>
    <phoneticPr fontId="1"/>
  </si>
  <si>
    <t>（有）エイトライト</t>
    <rPh sb="1" eb="2">
      <t>ユウ</t>
    </rPh>
    <phoneticPr fontId="1"/>
  </si>
  <si>
    <t>(株)ミュージックスタッフ</t>
    <rPh sb="0" eb="3">
      <t>カブ</t>
    </rPh>
    <phoneticPr fontId="1"/>
  </si>
  <si>
    <t>◆◆印刷所</t>
    <rPh sb="2" eb="4">
      <t>インサツ</t>
    </rPh>
    <rPh sb="4" eb="5">
      <t>ショ</t>
    </rPh>
    <phoneticPr fontId="1"/>
  </si>
  <si>
    <t>株式会社運輸□□</t>
    <rPh sb="0" eb="4">
      <t>カブシキガイシャ</t>
    </rPh>
    <rPh sb="4" eb="6">
      <t>ウンユ</t>
    </rPh>
    <phoneticPr fontId="1"/>
  </si>
  <si>
    <t>未定</t>
    <rPh sb="0" eb="2">
      <t>ミテイ</t>
    </rPh>
    <phoneticPr fontId="1"/>
  </si>
  <si>
    <t>曲</t>
    <rPh sb="0" eb="1">
      <t>キョク</t>
    </rPh>
    <phoneticPr fontId="1"/>
  </si>
  <si>
    <t>校</t>
    <rPh sb="0" eb="1">
      <t>コウ</t>
    </rPh>
    <phoneticPr fontId="1"/>
  </si>
  <si>
    <t>人</t>
    <rPh sb="0" eb="1">
      <t>ヒト</t>
    </rPh>
    <phoneticPr fontId="1"/>
  </si>
  <si>
    <t>式</t>
    <rPh sb="0" eb="1">
      <t>シキ</t>
    </rPh>
    <phoneticPr fontId="1"/>
  </si>
  <si>
    <t>-</t>
    <phoneticPr fontId="1"/>
  </si>
  <si>
    <t>A小学校</t>
    <rPh sb="1" eb="4">
      <t>ショウガッコウ</t>
    </rPh>
    <phoneticPr fontId="1"/>
  </si>
  <si>
    <t>○○市</t>
    <rPh sb="0" eb="3">
      <t>マルマルシ</t>
    </rPh>
    <phoneticPr fontId="1"/>
  </si>
  <si>
    <t>公共交通機関を利用すると、1日に2校WS実施が出来ないためレンタカーを使用</t>
    <rPh sb="0" eb="6">
      <t>コウキョウコウツウキカン</t>
    </rPh>
    <rPh sb="7" eb="9">
      <t>リヨウ</t>
    </rPh>
    <rPh sb="14" eb="15">
      <t>ヒ</t>
    </rPh>
    <rPh sb="17" eb="18">
      <t>コウ</t>
    </rPh>
    <rPh sb="20" eb="22">
      <t>ジッシ</t>
    </rPh>
    <rPh sb="23" eb="25">
      <t>デキ</t>
    </rPh>
    <rPh sb="35" eb="37">
      <t>シヨウ</t>
    </rPh>
    <phoneticPr fontId="1"/>
  </si>
  <si>
    <t>主指導者</t>
  </si>
  <si>
    <t>補助者</t>
  </si>
  <si>
    <t>フリー※7/3 2校</t>
    <rPh sb="9" eb="10">
      <t>コウ</t>
    </rPh>
    <phoneticPr fontId="1"/>
  </si>
  <si>
    <t>団員(ABC交響楽団） ※7/4　1校</t>
    <rPh sb="0" eb="2">
      <t>ダンイン</t>
    </rPh>
    <rPh sb="6" eb="8">
      <t>コウキョウ</t>
    </rPh>
    <rPh sb="8" eb="10">
      <t>ガクダン</t>
    </rPh>
    <rPh sb="18" eb="19">
      <t>コウ</t>
    </rPh>
    <phoneticPr fontId="1"/>
  </si>
  <si>
    <t>○○市立A小学校</t>
    <phoneticPr fontId="1"/>
  </si>
  <si>
    <t>○○市立B中学校</t>
    <phoneticPr fontId="1"/>
  </si>
  <si>
    <t>C学園</t>
    <phoneticPr fontId="1"/>
  </si>
  <si>
    <t>オーケストラ等</t>
  </si>
  <si>
    <t>見積書</t>
  </si>
  <si>
    <t>料金検索表</t>
  </si>
  <si>
    <t>契約書</t>
    <rPh sb="0" eb="3">
      <t>ケイヤクショ</t>
    </rPh>
    <phoneticPr fontId="1"/>
  </si>
  <si>
    <t>音1</t>
    <rPh sb="0" eb="1">
      <t>オン</t>
    </rPh>
    <phoneticPr fontId="1"/>
  </si>
  <si>
    <t>音2</t>
    <rPh sb="0" eb="1">
      <t>オン</t>
    </rPh>
    <phoneticPr fontId="1"/>
  </si>
  <si>
    <t>舞1</t>
    <rPh sb="0" eb="1">
      <t>ブ</t>
    </rPh>
    <phoneticPr fontId="1"/>
  </si>
  <si>
    <t>舞2</t>
    <rPh sb="0" eb="1">
      <t>ブ</t>
    </rPh>
    <phoneticPr fontId="1"/>
  </si>
  <si>
    <t>プ1</t>
    <phoneticPr fontId="1"/>
  </si>
  <si>
    <t>運1</t>
    <rPh sb="0" eb="1">
      <t>ウン</t>
    </rPh>
    <phoneticPr fontId="1"/>
  </si>
  <si>
    <t>文1</t>
    <rPh sb="0" eb="1">
      <t>ブン</t>
    </rPh>
    <phoneticPr fontId="1"/>
  </si>
  <si>
    <t>要</t>
  </si>
  <si>
    <t>東京都○○区●●1-2-34</t>
    <rPh sb="0" eb="3">
      <t>トウキョウト</t>
    </rPh>
    <rPh sb="3" eb="6">
      <t>マルマルク</t>
    </rPh>
    <phoneticPr fontId="1"/>
  </si>
  <si>
    <t>ABC交響楽団</t>
    <rPh sb="3" eb="7">
      <t>コウキョウガクダン</t>
    </rPh>
    <phoneticPr fontId="1"/>
  </si>
  <si>
    <t>○○　●●●</t>
    <phoneticPr fontId="1"/>
  </si>
  <si>
    <t>未払（11/30払予定）</t>
    <rPh sb="0" eb="2">
      <t>ミハライ</t>
    </rPh>
    <rPh sb="8" eb="9">
      <t>バライ</t>
    </rPh>
    <rPh sb="9" eb="11">
      <t>ヨテイ</t>
    </rPh>
    <phoneticPr fontId="1"/>
  </si>
  <si>
    <t>音振1</t>
    <rPh sb="0" eb="1">
      <t>オン</t>
    </rPh>
    <phoneticPr fontId="1"/>
  </si>
  <si>
    <t>舞振1</t>
    <rPh sb="0" eb="1">
      <t>ブ</t>
    </rPh>
    <phoneticPr fontId="1"/>
  </si>
  <si>
    <t>プ振1</t>
  </si>
  <si>
    <t>文振1</t>
    <rPh sb="0" eb="1">
      <t>ブン</t>
    </rPh>
    <phoneticPr fontId="1"/>
  </si>
  <si>
    <t>音振2</t>
    <rPh sb="0" eb="1">
      <t>オン</t>
    </rPh>
    <phoneticPr fontId="1"/>
  </si>
  <si>
    <t>舞振2</t>
    <rPh sb="0" eb="1">
      <t>ブ</t>
    </rPh>
    <phoneticPr fontId="1"/>
  </si>
  <si>
    <t>出1</t>
    <rPh sb="0" eb="1">
      <t>シュツ</t>
    </rPh>
    <phoneticPr fontId="1"/>
  </si>
  <si>
    <t>出2</t>
    <rPh sb="0" eb="1">
      <t>シュツ</t>
    </rPh>
    <phoneticPr fontId="1"/>
  </si>
  <si>
    <t>規定１</t>
    <rPh sb="0" eb="2">
      <t>キテイ</t>
    </rPh>
    <phoneticPr fontId="1"/>
  </si>
  <si>
    <t>WS交1</t>
    <rPh sb="2" eb="3">
      <t>コウ</t>
    </rPh>
    <phoneticPr fontId="1"/>
  </si>
  <si>
    <t>WS交2</t>
    <rPh sb="2" eb="3">
      <t>コウ</t>
    </rPh>
    <phoneticPr fontId="1"/>
  </si>
  <si>
    <t>WS宿1</t>
    <rPh sb="2" eb="3">
      <t>シュク</t>
    </rPh>
    <phoneticPr fontId="1"/>
  </si>
  <si>
    <t>WS車1</t>
    <rPh sb="2" eb="3">
      <t>クルマ</t>
    </rPh>
    <phoneticPr fontId="1"/>
  </si>
  <si>
    <t>WS車2</t>
    <phoneticPr fontId="1"/>
  </si>
  <si>
    <t>WSガ1</t>
    <phoneticPr fontId="1"/>
  </si>
  <si>
    <t>WS有1</t>
    <rPh sb="2" eb="3">
      <t>ユウ</t>
    </rPh>
    <phoneticPr fontId="1"/>
  </si>
  <si>
    <t>WS駐1</t>
    <rPh sb="2" eb="3">
      <t>チュウ</t>
    </rPh>
    <phoneticPr fontId="1"/>
  </si>
  <si>
    <t>A小学校</t>
    <phoneticPr fontId="1"/>
  </si>
  <si>
    <t>団体所有車両①</t>
  </si>
  <si>
    <t>C学園</t>
    <phoneticPr fontId="1"/>
  </si>
  <si>
    <t>スタッフのみ入り時間が早く、機材運搬のためレンタカー・団体所有車両利用
運搬物：音響機材・照明機材・小道具等</t>
    <rPh sb="6" eb="7">
      <t>イ</t>
    </rPh>
    <rPh sb="8" eb="10">
      <t>ジカン</t>
    </rPh>
    <rPh sb="11" eb="12">
      <t>ハヤ</t>
    </rPh>
    <rPh sb="14" eb="18">
      <t>キザイウンパン</t>
    </rPh>
    <rPh sb="27" eb="33">
      <t>ダンタイショユウシャリョウ</t>
    </rPh>
    <rPh sb="33" eb="35">
      <t>リヨウ</t>
    </rPh>
    <rPh sb="36" eb="39">
      <t>ウンパンブツ</t>
    </rPh>
    <rPh sb="40" eb="44">
      <t>オンキョウキザイ</t>
    </rPh>
    <rPh sb="45" eb="49">
      <t>ショウメイキザイ</t>
    </rPh>
    <rPh sb="50" eb="54">
      <t>コドウグトウ</t>
    </rPh>
    <phoneticPr fontId="1"/>
  </si>
  <si>
    <t>レンタカー</t>
    <phoneticPr fontId="1"/>
  </si>
  <si>
    <t>月</t>
  </si>
  <si>
    <t>火</t>
  </si>
  <si>
    <t>水</t>
  </si>
  <si>
    <t>小川◎陽</t>
    <phoneticPr fontId="1"/>
  </si>
  <si>
    <t>山下◆太</t>
    <phoneticPr fontId="1"/>
  </si>
  <si>
    <t>自家用車①</t>
  </si>
  <si>
    <t>新大阪駅</t>
    <rPh sb="0" eb="4">
      <t>シンオオサカエキ</t>
    </rPh>
    <phoneticPr fontId="1"/>
  </si>
  <si>
    <t>団体所有車両</t>
    <phoneticPr fontId="1"/>
  </si>
  <si>
    <t>佐藤■介・高橋★美　合流
学校近くに自宅があり、衣裳・小道具の持ち込みがあるため自家用車の利用</t>
    <rPh sb="0" eb="2">
      <t>サトウ</t>
    </rPh>
    <rPh sb="3" eb="4">
      <t>スケ</t>
    </rPh>
    <rPh sb="5" eb="7">
      <t>タカハシ</t>
    </rPh>
    <rPh sb="8" eb="9">
      <t>ミ</t>
    </rPh>
    <rPh sb="10" eb="12">
      <t>ゴウリュウ</t>
    </rPh>
    <rPh sb="13" eb="16">
      <t>ガッコウチカ</t>
    </rPh>
    <rPh sb="18" eb="20">
      <t>ジタク</t>
    </rPh>
    <rPh sb="24" eb="26">
      <t>イショウ</t>
    </rPh>
    <rPh sb="27" eb="30">
      <t>コドウグ</t>
    </rPh>
    <rPh sb="31" eb="32">
      <t>モ</t>
    </rPh>
    <rPh sb="33" eb="34">
      <t>コ</t>
    </rPh>
    <rPh sb="40" eb="44">
      <t>ジカヨウシャ</t>
    </rPh>
    <rPh sb="45" eb="47">
      <t>リヨウ</t>
    </rPh>
    <phoneticPr fontId="1"/>
  </si>
  <si>
    <t>本交1-1</t>
    <rPh sb="0" eb="1">
      <t>ホン</t>
    </rPh>
    <rPh sb="1" eb="2">
      <t>コウ</t>
    </rPh>
    <phoneticPr fontId="1"/>
  </si>
  <si>
    <t>本交1-4</t>
    <phoneticPr fontId="1"/>
  </si>
  <si>
    <t>本交1-5</t>
    <phoneticPr fontId="1"/>
  </si>
  <si>
    <t>本交1-6</t>
    <phoneticPr fontId="1"/>
  </si>
  <si>
    <t>本交1-2</t>
    <phoneticPr fontId="1"/>
  </si>
  <si>
    <t>本交1-3</t>
    <phoneticPr fontId="1"/>
  </si>
  <si>
    <t>本車レ１</t>
    <rPh sb="0" eb="1">
      <t>ホン</t>
    </rPh>
    <rPh sb="1" eb="2">
      <t>クルマ</t>
    </rPh>
    <phoneticPr fontId="1"/>
  </si>
  <si>
    <t>本車レ２</t>
    <rPh sb="0" eb="1">
      <t>ホン</t>
    </rPh>
    <rPh sb="1" eb="2">
      <t>クルマ</t>
    </rPh>
    <phoneticPr fontId="1"/>
  </si>
  <si>
    <t>本ガレ1</t>
    <rPh sb="0" eb="1">
      <t>ホン</t>
    </rPh>
    <phoneticPr fontId="1"/>
  </si>
  <si>
    <t>本有レ1</t>
    <rPh sb="0" eb="1">
      <t>ホン</t>
    </rPh>
    <rPh sb="1" eb="2">
      <t>ユウ</t>
    </rPh>
    <phoneticPr fontId="1"/>
  </si>
  <si>
    <t>本駐レ1</t>
    <rPh sb="0" eb="1">
      <t>ホン</t>
    </rPh>
    <rPh sb="1" eb="2">
      <t>チュウ</t>
    </rPh>
    <phoneticPr fontId="1"/>
  </si>
  <si>
    <t>車検証①</t>
    <rPh sb="0" eb="3">
      <t>シャケンショウ</t>
    </rPh>
    <phoneticPr fontId="1"/>
  </si>
  <si>
    <t>本団ガ１</t>
    <phoneticPr fontId="1"/>
  </si>
  <si>
    <t>本団有１</t>
    <rPh sb="2" eb="3">
      <t>ユウ</t>
    </rPh>
    <phoneticPr fontId="1"/>
  </si>
  <si>
    <t>本団有2</t>
    <rPh sb="2" eb="3">
      <t>ユウ</t>
    </rPh>
    <phoneticPr fontId="1"/>
  </si>
  <si>
    <t>本団有3</t>
    <rPh sb="2" eb="3">
      <t>ユウ</t>
    </rPh>
    <phoneticPr fontId="1"/>
  </si>
  <si>
    <t>本団駐1</t>
    <rPh sb="2" eb="3">
      <t>チュウ</t>
    </rPh>
    <phoneticPr fontId="1"/>
  </si>
  <si>
    <t>本団駐2</t>
    <rPh sb="2" eb="3">
      <t>チュウ</t>
    </rPh>
    <phoneticPr fontId="1"/>
  </si>
  <si>
    <t>本自家有1</t>
    <rPh sb="0" eb="1">
      <t>ホン</t>
    </rPh>
    <rPh sb="1" eb="3">
      <t>ジカ</t>
    </rPh>
    <rPh sb="3" eb="4">
      <t>ユウ</t>
    </rPh>
    <phoneticPr fontId="1"/>
  </si>
  <si>
    <t>レンタカー代について、手引きを確認し計上対象外の経費は含まれていないことを確認した。</t>
    <phoneticPr fontId="1"/>
  </si>
  <si>
    <t>佐藤■介</t>
  </si>
  <si>
    <t>委託費確定額</t>
    <rPh sb="0" eb="6">
      <t>イタクヒカクテイガク</t>
    </rPh>
    <phoneticPr fontId="10"/>
  </si>
  <si>
    <t>本公演・メインプログラム
自家用車 車両使用料</t>
    <rPh sb="13" eb="17">
      <t>ジカヨウシャ</t>
    </rPh>
    <rPh sb="18" eb="23">
      <t>シャリョウシヨウリョウ</t>
    </rPh>
    <phoneticPr fontId="2"/>
  </si>
  <si>
    <t>令和6年度　舞台芸術等総合支援事業（学校巡回公演）　　精算報告書(委託業務完了報告書)</t>
    <rPh sb="27" eb="29">
      <t>セイサン</t>
    </rPh>
    <rPh sb="33" eb="35">
      <t>イタク</t>
    </rPh>
    <rPh sb="35" eb="37">
      <t>ギョウム</t>
    </rPh>
    <rPh sb="37" eb="39">
      <t>カンリョウ</t>
    </rPh>
    <rPh sb="39" eb="42">
      <t>ホウコクショ</t>
    </rPh>
    <phoneticPr fontId="2"/>
  </si>
  <si>
    <t>令和6年度　舞台芸術等総合支援事業（学校巡回公演）　　見積書</t>
    <rPh sb="27" eb="30">
      <t>ミツモリショ</t>
    </rPh>
    <phoneticPr fontId="2"/>
  </si>
  <si>
    <t>様式２、様式５</t>
    <rPh sb="0" eb="2">
      <t>ヨウシキ</t>
    </rPh>
    <phoneticPr fontId="1"/>
  </si>
  <si>
    <t>様式２、様式４</t>
    <rPh sb="0" eb="2">
      <t>ヨウシキ</t>
    </rPh>
    <phoneticPr fontId="1"/>
  </si>
  <si>
    <t>様式２、様式４、様式９</t>
    <rPh sb="0" eb="2">
      <t>ヨウシキ</t>
    </rPh>
    <phoneticPr fontId="1"/>
  </si>
  <si>
    <t>令和6年度　舞台芸術等総合支援事業（学校巡回公演）　　キャスト表</t>
    <rPh sb="31" eb="32">
      <t>ヒョウ</t>
    </rPh>
    <phoneticPr fontId="2"/>
  </si>
  <si>
    <t>令和6年度　舞台芸術等総合支援事業（学校巡回公演）
出演料・メインプログラムに係る人件費内訳</t>
    <rPh sb="26" eb="28">
      <t>シュツエン</t>
    </rPh>
    <rPh sb="28" eb="29">
      <t>リョウ</t>
    </rPh>
    <rPh sb="39" eb="40">
      <t>カカ</t>
    </rPh>
    <rPh sb="41" eb="44">
      <t>ジンケンヒ</t>
    </rPh>
    <rPh sb="44" eb="46">
      <t>ウチワケ</t>
    </rPh>
    <phoneticPr fontId="2"/>
  </si>
  <si>
    <t>令和6年度　舞台芸術等総合支援事業（学校巡回公演）　　旅費算定基礎表</t>
    <phoneticPr fontId="1"/>
  </si>
  <si>
    <t>令和6年度　舞台芸術等総合支援事業（学校巡回公演）　　車両行程表兼運転手当支払確認表</t>
    <rPh sb="27" eb="29">
      <t>シャリョウ</t>
    </rPh>
    <rPh sb="29" eb="31">
      <t>コウテイ</t>
    </rPh>
    <rPh sb="31" eb="32">
      <t>ヒョウ</t>
    </rPh>
    <rPh sb="32" eb="33">
      <t>ケン</t>
    </rPh>
    <rPh sb="33" eb="35">
      <t>ウンテン</t>
    </rPh>
    <rPh sb="35" eb="37">
      <t>テアテ</t>
    </rPh>
    <rPh sb="37" eb="39">
      <t>シハラ</t>
    </rPh>
    <rPh sb="39" eb="41">
      <t>カクニン</t>
    </rPh>
    <rPh sb="41" eb="42">
      <t>ヒョウ</t>
    </rPh>
    <phoneticPr fontId="2"/>
  </si>
  <si>
    <t>令和6度　舞台芸術等総合支援事業（学校巡回公演）　　車両行程表兼運転手当支払確認表</t>
    <rPh sb="26" eb="28">
      <t>シャリョウ</t>
    </rPh>
    <rPh sb="28" eb="30">
      <t>コウテイ</t>
    </rPh>
    <rPh sb="30" eb="31">
      <t>ヒョウ</t>
    </rPh>
    <rPh sb="31" eb="32">
      <t>ケン</t>
    </rPh>
    <rPh sb="32" eb="34">
      <t>ウンテン</t>
    </rPh>
    <rPh sb="34" eb="36">
      <t>テアテ</t>
    </rPh>
    <rPh sb="36" eb="38">
      <t>シハラ</t>
    </rPh>
    <rPh sb="38" eb="40">
      <t>カクニン</t>
    </rPh>
    <rPh sb="40" eb="41">
      <t>ヒョウ</t>
    </rPh>
    <phoneticPr fontId="2"/>
  </si>
  <si>
    <t>令和6年度　舞台芸術等総合支援事業（学校巡回公演）が下記のとおり完了しましたので報告いたします。</t>
    <rPh sb="0" eb="2">
      <t>レイワ</t>
    </rPh>
    <rPh sb="3" eb="5">
      <t>ネンド</t>
    </rPh>
    <phoneticPr fontId="2"/>
  </si>
  <si>
    <t>令和6年度　舞台芸術等総合支援事業（学校巡回公演）　
本公演・メインプログラム日当・運転手当・車両使用料（自家用車）　支払明細</t>
    <rPh sb="27" eb="28">
      <t>ホン</t>
    </rPh>
    <rPh sb="28" eb="30">
      <t>コウエン</t>
    </rPh>
    <rPh sb="39" eb="41">
      <t>ニットウ</t>
    </rPh>
    <rPh sb="42" eb="46">
      <t>ウンテンテアテ</t>
    </rPh>
    <rPh sb="47" eb="52">
      <t>シャリョウシヨウリョウ</t>
    </rPh>
    <rPh sb="53" eb="57">
      <t>ジカヨウシャ</t>
    </rPh>
    <rPh sb="59" eb="61">
      <t>シハライ</t>
    </rPh>
    <rPh sb="61" eb="63">
      <t>メイサイ</t>
    </rPh>
    <phoneticPr fontId="2"/>
  </si>
  <si>
    <t>令和6年度　舞台芸術等総合支援事業（学校巡回公演）　
ワークショップ謝金・日当・運転手当・車両使用料（自家用車）支払明細</t>
    <rPh sb="34" eb="36">
      <t>シャキン</t>
    </rPh>
    <rPh sb="37" eb="39">
      <t>ニットウ</t>
    </rPh>
    <rPh sb="40" eb="44">
      <t>ウンテンテアテ</t>
    </rPh>
    <rPh sb="56" eb="58">
      <t>シハラ</t>
    </rPh>
    <rPh sb="58" eb="60">
      <t>メイサイ</t>
    </rPh>
    <phoneticPr fontId="2"/>
  </si>
  <si>
    <t>令和6年/○/●</t>
    <rPh sb="0" eb="2">
      <t>レイワ</t>
    </rPh>
    <rPh sb="3" eb="4">
      <t>ネン</t>
    </rPh>
    <phoneticPr fontId="1"/>
  </si>
  <si>
    <t>令和6年/○/●</t>
    <phoneticPr fontId="1"/>
  </si>
  <si>
    <t>令和6年/○/〇</t>
    <phoneticPr fontId="1"/>
  </si>
  <si>
    <t>宿泊費リスト</t>
    <rPh sb="0" eb="3">
      <t>シュクハクヒ</t>
    </rPh>
    <phoneticPr fontId="1"/>
  </si>
  <si>
    <t>中央区</t>
    <phoneticPr fontId="1"/>
  </si>
  <si>
    <t>千代田区</t>
    <phoneticPr fontId="1"/>
  </si>
  <si>
    <t>文京区</t>
    <phoneticPr fontId="1"/>
  </si>
  <si>
    <t>港区</t>
    <phoneticPr fontId="1"/>
  </si>
  <si>
    <t>新宿区</t>
    <phoneticPr fontId="1"/>
  </si>
  <si>
    <t>品川区</t>
    <phoneticPr fontId="1"/>
  </si>
  <si>
    <t>目黒区</t>
    <phoneticPr fontId="1"/>
  </si>
  <si>
    <t>大田区</t>
    <phoneticPr fontId="1"/>
  </si>
  <si>
    <t>世田谷区</t>
    <phoneticPr fontId="1"/>
  </si>
  <si>
    <t>渋谷区</t>
    <phoneticPr fontId="1"/>
  </si>
  <si>
    <t>中野区</t>
    <phoneticPr fontId="1"/>
  </si>
  <si>
    <t>杉並区</t>
    <phoneticPr fontId="1"/>
  </si>
  <si>
    <t>練馬区</t>
    <phoneticPr fontId="1"/>
  </si>
  <si>
    <t>板橋区</t>
    <phoneticPr fontId="1"/>
  </si>
  <si>
    <t>豊島区</t>
    <phoneticPr fontId="1"/>
  </si>
  <si>
    <t>北区</t>
    <phoneticPr fontId="1"/>
  </si>
  <si>
    <t>台東区</t>
    <phoneticPr fontId="1"/>
  </si>
  <si>
    <t>墨田区</t>
    <phoneticPr fontId="1"/>
  </si>
  <si>
    <t>江東区</t>
    <phoneticPr fontId="1"/>
  </si>
  <si>
    <t>荒川区</t>
    <phoneticPr fontId="1"/>
  </si>
  <si>
    <t>足立区</t>
    <phoneticPr fontId="1"/>
  </si>
  <si>
    <t>葛飾区</t>
    <phoneticPr fontId="1"/>
  </si>
  <si>
    <t>江戸川区</t>
    <phoneticPr fontId="1"/>
  </si>
  <si>
    <t>さいたま市</t>
    <phoneticPr fontId="1"/>
  </si>
  <si>
    <t>千葉市</t>
    <phoneticPr fontId="1"/>
  </si>
  <si>
    <t>横浜市</t>
    <phoneticPr fontId="1"/>
  </si>
  <si>
    <t>川崎市</t>
    <phoneticPr fontId="1"/>
  </si>
  <si>
    <t>相模原市</t>
    <phoneticPr fontId="1"/>
  </si>
  <si>
    <t>名古屋市</t>
    <phoneticPr fontId="1"/>
  </si>
  <si>
    <t>京都市</t>
    <phoneticPr fontId="1"/>
  </si>
  <si>
    <t>大阪市</t>
    <phoneticPr fontId="1"/>
  </si>
  <si>
    <t>堺市</t>
    <phoneticPr fontId="1"/>
  </si>
  <si>
    <t>神戸市</t>
    <phoneticPr fontId="1"/>
  </si>
  <si>
    <t>広島市</t>
    <phoneticPr fontId="1"/>
  </si>
  <si>
    <t>福岡市</t>
    <phoneticPr fontId="1"/>
  </si>
  <si>
    <t>甲地方：10,900 円</t>
    <rPh sb="0" eb="1">
      <t>コウ</t>
    </rPh>
    <rPh sb="1" eb="3">
      <t>チホウ</t>
    </rPh>
    <rPh sb="11" eb="12">
      <t>エン</t>
    </rPh>
    <phoneticPr fontId="1"/>
  </si>
  <si>
    <t>乙地方：9,800 円</t>
    <rPh sb="0" eb="1">
      <t>オツ</t>
    </rPh>
    <rPh sb="1" eb="3">
      <t>チホウ</t>
    </rPh>
    <rPh sb="10" eb="11">
      <t>エン</t>
    </rPh>
    <phoneticPr fontId="1"/>
  </si>
  <si>
    <t>甲地方以外</t>
    <rPh sb="3" eb="5">
      <t>イガイ</t>
    </rPh>
    <phoneticPr fontId="1"/>
  </si>
  <si>
    <t>要確認※様式1・様式8との一致※</t>
    <rPh sb="8" eb="10">
      <t>ヨウシキ</t>
    </rPh>
    <phoneticPr fontId="1"/>
  </si>
  <si>
    <t>株式会社▲▲</t>
    <rPh sb="0" eb="2">
      <t>カブシキ</t>
    </rPh>
    <rPh sb="2" eb="4">
      <t>カイシャ</t>
    </rPh>
    <phoneticPr fontId="1"/>
  </si>
  <si>
    <t>株式会社ミュージックスタッフ</t>
    <rPh sb="0" eb="4">
      <t>カブシキカイシャ</t>
    </rPh>
    <phoneticPr fontId="1"/>
  </si>
  <si>
    <t>有限会社エイトライト</t>
    <rPh sb="0" eb="4">
      <t>ユウゲンカイシャ</t>
    </rPh>
    <phoneticPr fontId="1"/>
  </si>
  <si>
    <t>（○○市立B中学校）</t>
    <phoneticPr fontId="1"/>
  </si>
  <si>
    <t>○○市会館</t>
    <rPh sb="2" eb="3">
      <t>シ</t>
    </rPh>
    <rPh sb="3" eb="5">
      <t>カイカン</t>
    </rPh>
    <phoneticPr fontId="1"/>
  </si>
  <si>
    <t>○○市会館</t>
    <phoneticPr fontId="1"/>
  </si>
  <si>
    <t>○○市会館</t>
    <rPh sb="2" eb="3">
      <t>シ</t>
    </rPh>
    <rPh sb="3" eb="5">
      <t>カイカン</t>
    </rPh>
    <phoneticPr fontId="1"/>
  </si>
  <si>
    <t>【様式８】</t>
    <phoneticPr fontId="1"/>
  </si>
  <si>
    <t>支払方法</t>
    <rPh sb="0" eb="4">
      <t>シハライホウホウ</t>
    </rPh>
    <phoneticPr fontId="1"/>
  </si>
  <si>
    <t>実績に応じて支払</t>
  </si>
  <si>
    <t>給与支払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</si>
</sst>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_);[Red]\(#,##0\)"/>
    <numFmt numFmtId="177" formatCode="m/d;@"/>
    <numFmt numFmtId="178" formatCode="#,##0&quot;円&quot;"/>
    <numFmt numFmtId="179" formatCode="#,##0_ "/>
    <numFmt numFmtId="180" formatCode="#,##0&quot;回&quot;"/>
    <numFmt numFmtId="181" formatCode="0;\-0;;@"/>
    <numFmt numFmtId="182" formatCode="0.0&quot;km&quot;_ "/>
    <numFmt numFmtId="183" formatCode="m&quot;月&quot;d&quot;日&quot;;@"/>
    <numFmt numFmtId="184" formatCode="0.0&quot;km&quot;"/>
    <numFmt numFmtId="185" formatCode="m&quot;月&quot;d&quot;日&quot;;;;"/>
    <numFmt numFmtId="186" formatCode="h:mm;@"/>
    <numFmt numFmtId="187" formatCode="[$-411]ggge&quot;年&quot;m&quot;月&quot;d&quot;日&quot;;@"/>
    <numFmt numFmtId="188" formatCode="aaaa"/>
    <numFmt numFmtId="189" formatCode="#,##0.0"/>
    <numFmt numFmtId="190" formatCode="0_);[Red]\(0\)"/>
    <numFmt numFmtId="191" formatCode="0&quot;名&quot;"/>
    <numFmt numFmtId="192" formatCode="h:mm;;"/>
    <numFmt numFmtId="193" formatCode="#,##0&quot;円/km&quot;"/>
    <numFmt numFmtId="194" formatCode="&quot;¥&quot;#,##0_);[Red]\(&quot;¥&quot;#,##0\)"/>
    <numFmt numFmtId="195" formatCode="[$-F800]dddd\,\ mmmm\ dd\,\ yyyy"/>
    <numFmt numFmtId="196" formatCode="#"/>
  </numFmts>
  <fonts count="71">
    <font>
      <sz val="9"/>
      <color theme="1"/>
      <name val="Meiryo UI"/>
      <family val="3"/>
      <charset val="128"/>
    </font>
    <font>
      <sz val="6"/>
      <name val="Meiryo UI"/>
      <family val="3"/>
      <charset val="128"/>
    </font>
    <font>
      <sz val="6"/>
      <name val="ＭＳ Ｐゴシック"/>
      <family val="3"/>
      <charset val="128"/>
    </font>
    <font>
      <sz val="11"/>
      <name val="ＭＳ Ｐゴシック"/>
      <family val="3"/>
      <charset val="128"/>
    </font>
    <font>
      <b/>
      <sz val="14"/>
      <color indexed="9"/>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8"/>
      <name val="ＭＳ Ｐゴシック"/>
      <family val="3"/>
      <charset val="128"/>
    </font>
    <font>
      <sz val="6"/>
      <name val="游ゴシック"/>
      <family val="3"/>
      <charset val="128"/>
    </font>
    <font>
      <sz val="10"/>
      <color indexed="9"/>
      <name val="細明朝体"/>
      <family val="3"/>
      <charset val="128"/>
    </font>
    <font>
      <sz val="12"/>
      <name val="ＭＳ Ｐゴシック"/>
      <family val="3"/>
      <charset val="128"/>
    </font>
    <font>
      <b/>
      <sz val="13"/>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b/>
      <sz val="11"/>
      <color indexed="8"/>
      <name val="ＭＳ Ｐゴシック"/>
      <family val="3"/>
      <charset val="128"/>
    </font>
    <font>
      <b/>
      <sz val="12"/>
      <color indexed="8"/>
      <name val="ＭＳ Ｐゴシック"/>
      <family val="3"/>
      <charset val="128"/>
    </font>
    <font>
      <b/>
      <sz val="18"/>
      <color indexed="56"/>
      <name val="ＭＳ Ｐゴシック"/>
      <family val="3"/>
      <charset val="128"/>
    </font>
    <font>
      <sz val="11"/>
      <color indexed="8"/>
      <name val="ＭＳ Ｐゴシック"/>
      <family val="3"/>
      <charset val="128"/>
    </font>
    <font>
      <sz val="14"/>
      <color indexed="8"/>
      <name val="ＭＳ Ｐゴシック"/>
      <family val="3"/>
      <charset val="128"/>
    </font>
    <font>
      <b/>
      <sz val="14"/>
      <color indexed="8"/>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9"/>
      <name val="ＭＳ ゴシック"/>
      <family val="3"/>
      <charset val="128"/>
    </font>
    <font>
      <sz val="9"/>
      <color theme="1"/>
      <name val="Meiryo UI"/>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0"/>
      <name val="游ゴシック"/>
      <family val="3"/>
      <charset val="128"/>
      <scheme val="minor"/>
    </font>
    <font>
      <b/>
      <sz val="10"/>
      <name val="游ゴシック"/>
      <family val="3"/>
      <charset val="128"/>
      <scheme val="minor"/>
    </font>
    <font>
      <sz val="11"/>
      <name val="游ゴシック"/>
      <family val="3"/>
      <charset val="128"/>
      <scheme val="minor"/>
    </font>
    <font>
      <sz val="10"/>
      <color rgb="FFFF0000"/>
      <name val="游ゴシック"/>
      <family val="3"/>
      <charset val="128"/>
      <scheme val="minor"/>
    </font>
    <font>
      <sz val="11"/>
      <color theme="0" tint="-0.499984740745262"/>
      <name val="ＭＳ Ｐゴシック"/>
      <family val="3"/>
      <charset val="128"/>
    </font>
    <font>
      <sz val="11"/>
      <color rgb="FF0000FF"/>
      <name val="ＭＳ Ｐゴシック"/>
      <family val="3"/>
      <charset val="128"/>
    </font>
    <font>
      <sz val="11"/>
      <color theme="1"/>
      <name val="ＭＳ Ｐゴシック"/>
      <family val="3"/>
      <charset val="128"/>
    </font>
    <font>
      <b/>
      <sz val="11"/>
      <color theme="1"/>
      <name val="ＭＳ Ｐゴシック"/>
      <family val="3"/>
      <charset val="128"/>
    </font>
    <font>
      <b/>
      <sz val="14"/>
      <color theme="0"/>
      <name val="ＭＳ ゴシック"/>
      <family val="3"/>
      <charset val="128"/>
    </font>
    <font>
      <sz val="11"/>
      <color theme="1"/>
      <name val="ＭＳ ゴシック"/>
      <family val="3"/>
      <charset val="128"/>
    </font>
    <font>
      <b/>
      <sz val="11"/>
      <color theme="0"/>
      <name val="ＭＳ Ｐゴシック"/>
      <family val="3"/>
      <charset val="128"/>
    </font>
    <font>
      <b/>
      <sz val="14"/>
      <color theme="1"/>
      <name val="ＭＳ Ｐゴシック"/>
      <family val="3"/>
      <charset val="128"/>
    </font>
    <font>
      <b/>
      <sz val="14"/>
      <color theme="0"/>
      <name val="ＭＳ Ｐゴシック"/>
      <family val="3"/>
      <charset val="128"/>
    </font>
    <font>
      <sz val="11"/>
      <color rgb="FF0000FF"/>
      <name val="游ゴシック"/>
      <family val="3"/>
      <charset val="128"/>
      <scheme val="minor"/>
    </font>
    <font>
      <sz val="9"/>
      <name val="Meiryo UI"/>
      <family val="3"/>
      <charset val="128"/>
    </font>
    <font>
      <sz val="8"/>
      <color theme="0" tint="-0.499984740745262"/>
      <name val="ＭＳ Ｐゴシック"/>
      <family val="3"/>
      <charset val="128"/>
    </font>
    <font>
      <sz val="10"/>
      <color theme="0" tint="-0.499984740745262"/>
      <name val="ＭＳ Ｐゴシック"/>
      <family val="3"/>
      <charset val="128"/>
    </font>
    <font>
      <sz val="11"/>
      <color theme="1" tint="0.34998626667073579"/>
      <name val="ＭＳ Ｐゴシック"/>
      <family val="3"/>
      <charset val="128"/>
    </font>
    <font>
      <sz val="14"/>
      <color theme="1" tint="0.34998626667073579"/>
      <name val="ＭＳ Ｐゴシック"/>
      <family val="3"/>
      <charset val="128"/>
    </font>
    <font>
      <b/>
      <sz val="14"/>
      <color rgb="FF0000FF"/>
      <name val="ＭＳ Ｐゴシック"/>
      <family val="3"/>
      <charset val="128"/>
    </font>
    <font>
      <sz val="9"/>
      <color rgb="FF0000FF"/>
      <name val="ＭＳ Ｐゴシック"/>
      <family val="3"/>
      <charset val="128"/>
    </font>
    <font>
      <sz val="8"/>
      <color rgb="FF0000FF"/>
      <name val="ＭＳ Ｐゴシック"/>
      <family val="3"/>
      <charset val="128"/>
    </font>
    <font>
      <sz val="11"/>
      <color theme="1" tint="0.499984740745262"/>
      <name val="ＭＳ Ｐゴシック"/>
      <family val="3"/>
      <charset val="128"/>
    </font>
    <font>
      <b/>
      <sz val="12"/>
      <color rgb="FF0000FF"/>
      <name val="ＭＳ ゴシック"/>
      <family val="3"/>
      <charset val="128"/>
    </font>
    <font>
      <b/>
      <sz val="12"/>
      <color rgb="FF0000FF"/>
      <name val="ＭＳ Ｐゴシック"/>
      <family val="3"/>
      <charset val="128"/>
    </font>
    <font>
      <sz val="10"/>
      <color rgb="FF0000FF"/>
      <name val="ＭＳ Ｐゴシック"/>
      <family val="3"/>
      <charset val="128"/>
    </font>
    <font>
      <sz val="11"/>
      <color theme="1" tint="0.34998626667073579"/>
      <name val="ＭＳ ゴシック"/>
      <family val="3"/>
      <charset val="128"/>
    </font>
    <font>
      <b/>
      <sz val="14"/>
      <name val="ＭＳ ゴシック"/>
      <family val="3"/>
      <charset val="128"/>
    </font>
    <font>
      <b/>
      <sz val="12"/>
      <name val="ＭＳ ゴシック"/>
      <family val="3"/>
      <charset val="128"/>
    </font>
    <font>
      <b/>
      <sz val="10"/>
      <color rgb="FFFF0000"/>
      <name val="游ゴシック"/>
      <family val="3"/>
      <charset val="128"/>
      <scheme val="minor"/>
    </font>
    <font>
      <b/>
      <sz val="16"/>
      <name val="游ゴシック"/>
      <family val="3"/>
      <charset val="128"/>
      <scheme val="minor"/>
    </font>
    <font>
      <sz val="9"/>
      <color theme="0"/>
      <name val="Meiryo UI"/>
      <family val="3"/>
      <charset val="128"/>
    </font>
    <font>
      <b/>
      <sz val="9"/>
      <color theme="1"/>
      <name val="Meiryo UI"/>
      <family val="3"/>
      <charset val="128"/>
    </font>
    <font>
      <sz val="11"/>
      <color theme="1"/>
      <name val="Meiryo UI"/>
      <family val="3"/>
      <charset val="128"/>
    </font>
    <font>
      <b/>
      <sz val="11"/>
      <color theme="1"/>
      <name val="Meiryo UI"/>
      <family val="3"/>
      <charset val="128"/>
    </font>
    <font>
      <sz val="11"/>
      <name val="Meiryo UI"/>
      <family val="3"/>
      <charset val="128"/>
    </font>
    <font>
      <sz val="14"/>
      <color theme="1"/>
      <name val="Meiryo UI"/>
      <family val="3"/>
      <charset val="128"/>
    </font>
    <font>
      <b/>
      <sz val="11"/>
      <name val="Meiryo UI"/>
      <family val="3"/>
      <charset val="128"/>
    </font>
    <font>
      <b/>
      <sz val="14"/>
      <name val="Meiryo UI"/>
      <family val="3"/>
      <charset val="128"/>
    </font>
  </fonts>
  <fills count="1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DDDDD"/>
        <bgColor indexed="64"/>
      </patternFill>
    </fill>
  </fills>
  <borders count="27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bottom/>
      <diagonal/>
    </border>
    <border>
      <left style="medium">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diagonal/>
    </border>
    <border>
      <left style="thin">
        <color indexed="64"/>
      </left>
      <right style="medium">
        <color indexed="64"/>
      </right>
      <top style="dashed">
        <color indexed="64"/>
      </top>
      <bottom/>
      <diagonal/>
    </border>
    <border>
      <left/>
      <right style="dashed">
        <color indexed="64"/>
      </right>
      <top style="dashed">
        <color indexed="64"/>
      </top>
      <bottom/>
      <diagonal/>
    </border>
    <border>
      <left style="dashed">
        <color indexed="64"/>
      </left>
      <right style="medium">
        <color indexed="64"/>
      </right>
      <top style="dashed">
        <color indexed="64"/>
      </top>
      <bottom/>
      <diagonal/>
    </border>
    <border>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dashed">
        <color indexed="64"/>
      </right>
      <top/>
      <bottom style="dashed">
        <color indexed="64"/>
      </bottom>
      <diagonal/>
    </border>
    <border>
      <left style="dashed">
        <color indexed="64"/>
      </left>
      <right style="medium">
        <color indexed="64"/>
      </right>
      <top/>
      <bottom style="dashed">
        <color indexed="64"/>
      </bottom>
      <diagonal/>
    </border>
    <border>
      <left/>
      <right style="medium">
        <color indexed="64"/>
      </right>
      <top/>
      <bottom style="dashed">
        <color indexed="64"/>
      </bottom>
      <diagonal/>
    </border>
    <border>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dashed">
        <color indexed="64"/>
      </top>
      <bottom style="double">
        <color indexed="64"/>
      </bottom>
      <diagonal/>
    </border>
    <border>
      <left/>
      <right style="dashed">
        <color indexed="64"/>
      </right>
      <top style="dashed">
        <color indexed="64"/>
      </top>
      <bottom style="double">
        <color indexed="64"/>
      </bottom>
      <diagonal/>
    </border>
    <border>
      <left style="dashed">
        <color indexed="64"/>
      </left>
      <right style="medium">
        <color indexed="64"/>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style="dashed">
        <color indexed="64"/>
      </left>
      <right style="medium">
        <color indexed="64"/>
      </right>
      <top style="double">
        <color indexed="64"/>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style="medium">
        <color indexed="64"/>
      </top>
      <bottom style="dashed">
        <color indexed="64"/>
      </bottom>
      <diagonal/>
    </border>
    <border>
      <left style="medium">
        <color indexed="64"/>
      </left>
      <right style="medium">
        <color indexed="64"/>
      </right>
      <top style="dashed">
        <color indexed="64"/>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ashed">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style="dashed">
        <color indexed="64"/>
      </right>
      <top style="dashed">
        <color indexed="64"/>
      </top>
      <bottom style="dashed">
        <color indexed="64"/>
      </bottom>
      <diagonal/>
    </border>
    <border>
      <left/>
      <right/>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top style="dashed">
        <color indexed="64"/>
      </top>
      <bottom style="double">
        <color indexed="64"/>
      </bottom>
      <diagonal/>
    </border>
    <border>
      <left style="medium">
        <color indexed="64"/>
      </left>
      <right style="dashed">
        <color indexed="64"/>
      </right>
      <top style="dashed">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medium">
        <color indexed="64"/>
      </top>
      <bottom style="dashed">
        <color indexed="64"/>
      </bottom>
      <diagonal/>
    </border>
    <border>
      <left/>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double">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dashed">
        <color indexed="64"/>
      </left>
      <right style="dashed">
        <color indexed="64"/>
      </right>
      <top style="dashed">
        <color indexed="64"/>
      </top>
      <bottom style="dashed">
        <color indexed="64"/>
      </bottom>
      <diagonal/>
    </border>
    <border>
      <left style="thin">
        <color indexed="64"/>
      </left>
      <right/>
      <top style="double">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medium">
        <color indexed="64"/>
      </left>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indexed="64"/>
      </bottom>
      <diagonal/>
    </border>
    <border>
      <left/>
      <right/>
      <top/>
      <bottom style="thin">
        <color theme="0" tint="-0.34998626667073579"/>
      </bottom>
      <diagonal/>
    </border>
    <border>
      <left/>
      <right style="hair">
        <color indexed="64"/>
      </right>
      <top style="thin">
        <color indexed="64"/>
      </top>
      <bottom style="thin">
        <color indexed="64"/>
      </bottom>
      <diagonal/>
    </border>
    <border>
      <left/>
      <right/>
      <top style="double">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dashed">
        <color indexed="64"/>
      </top>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medium">
        <color indexed="64"/>
      </left>
      <right style="medium">
        <color indexed="64"/>
      </right>
      <top style="double">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hair">
        <color indexed="64"/>
      </left>
      <right style="thin">
        <color indexed="64"/>
      </right>
      <top style="hair">
        <color indexed="64"/>
      </top>
      <bottom/>
      <diagonal/>
    </border>
    <border>
      <left style="medium">
        <color indexed="64"/>
      </left>
      <right style="dotted">
        <color indexed="64"/>
      </right>
      <top style="medium">
        <color indexed="64"/>
      </top>
      <bottom style="medium">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style="medium">
        <color indexed="64"/>
      </right>
      <top style="hair">
        <color indexed="64"/>
      </top>
      <bottom style="hair">
        <color indexed="64"/>
      </bottom>
      <diagonal/>
    </border>
    <border>
      <left style="medium">
        <color indexed="64"/>
      </left>
      <right style="dotted">
        <color indexed="64"/>
      </right>
      <top style="double">
        <color indexed="64"/>
      </top>
      <bottom style="medium">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medium">
        <color indexed="64"/>
      </left>
      <right style="dotted">
        <color indexed="64"/>
      </right>
      <top style="medium">
        <color indexed="64"/>
      </top>
      <bottom style="dashed">
        <color indexed="64"/>
      </bottom>
      <diagonal/>
    </border>
    <border>
      <left style="medium">
        <color indexed="64"/>
      </left>
      <right style="dotted">
        <color indexed="64"/>
      </right>
      <top/>
      <bottom style="dashed">
        <color indexed="64"/>
      </bottom>
      <diagonal/>
    </border>
    <border>
      <left style="dotted">
        <color indexed="64"/>
      </left>
      <right style="medium">
        <color indexed="64"/>
      </right>
      <top style="medium">
        <color indexed="64"/>
      </top>
      <bottom style="dashed">
        <color indexed="64"/>
      </bottom>
      <diagonal/>
    </border>
    <border>
      <left style="dotted">
        <color indexed="64"/>
      </left>
      <right style="medium">
        <color indexed="64"/>
      </right>
      <top/>
      <bottom style="dashed">
        <color indexed="64"/>
      </bottom>
      <diagonal/>
    </border>
    <border>
      <left style="thin">
        <color indexed="64"/>
      </left>
      <right style="medium">
        <color indexed="64"/>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dashed">
        <color indexed="64"/>
      </right>
      <top style="dashed">
        <color indexed="64"/>
      </top>
      <bottom style="thin">
        <color indexed="64"/>
      </bottom>
      <diagonal/>
    </border>
  </borders>
  <cellStyleXfs count="10">
    <xf numFmtId="0" fontId="0" fillId="0" borderId="0">
      <alignment vertical="center"/>
    </xf>
    <xf numFmtId="38" fontId="28" fillId="0" borderId="0" applyFont="0" applyFill="0" applyBorder="0" applyAlignment="0" applyProtection="0">
      <alignment vertical="center"/>
    </xf>
    <xf numFmtId="38" fontId="3" fillId="0" borderId="0" applyFont="0" applyFill="0" applyBorder="0" applyAlignment="0" applyProtection="0"/>
    <xf numFmtId="38" fontId="27" fillId="0" borderId="0" applyFont="0" applyFill="0" applyBorder="0" applyAlignment="0" applyProtection="0">
      <alignment vertical="center"/>
    </xf>
    <xf numFmtId="38" fontId="20" fillId="0" borderId="0" applyFont="0" applyFill="0" applyBorder="0" applyAlignment="0" applyProtection="0">
      <alignment vertical="center"/>
    </xf>
    <xf numFmtId="38" fontId="28" fillId="0" borderId="0" applyFont="0" applyFill="0" applyBorder="0" applyAlignment="0" applyProtection="0">
      <alignment vertical="center"/>
    </xf>
    <xf numFmtId="0" fontId="3" fillId="0" borderId="0"/>
    <xf numFmtId="0" fontId="28" fillId="0" borderId="0">
      <alignment vertical="center"/>
    </xf>
    <xf numFmtId="0" fontId="3" fillId="0" borderId="0"/>
    <xf numFmtId="38" fontId="3" fillId="0" borderId="0" applyFont="0" applyFill="0" applyBorder="0" applyAlignment="0" applyProtection="0"/>
  </cellStyleXfs>
  <cellXfs count="1428">
    <xf numFmtId="0" fontId="0" fillId="0" borderId="0" xfId="0">
      <alignment vertical="center"/>
    </xf>
    <xf numFmtId="3" fontId="32" fillId="0" borderId="0" xfId="0" applyNumberFormat="1" applyFont="1">
      <alignment vertical="center"/>
    </xf>
    <xf numFmtId="3" fontId="35" fillId="0" borderId="0" xfId="0" applyNumberFormat="1" applyFont="1">
      <alignment vertical="center"/>
    </xf>
    <xf numFmtId="3" fontId="35" fillId="0" borderId="0" xfId="0" applyNumberFormat="1" applyFont="1" applyAlignment="1">
      <alignment horizontal="right" vertical="center"/>
    </xf>
    <xf numFmtId="0" fontId="4" fillId="7" borderId="0" xfId="6" applyFont="1" applyFill="1" applyAlignment="1">
      <alignment horizontal="center" vertical="center" shrinkToFit="1"/>
    </xf>
    <xf numFmtId="0" fontId="3" fillId="0" borderId="0" xfId="6" applyAlignment="1">
      <alignment horizontal="right" vertical="center"/>
    </xf>
    <xf numFmtId="0" fontId="3" fillId="0" borderId="0" xfId="6" applyAlignment="1">
      <alignment vertical="center"/>
    </xf>
    <xf numFmtId="176" fontId="7" fillId="4" borderId="36" xfId="8" applyNumberFormat="1" applyFont="1" applyFill="1" applyBorder="1" applyAlignment="1">
      <alignment horizontal="center" vertical="center"/>
    </xf>
    <xf numFmtId="0" fontId="7" fillId="4" borderId="37" xfId="6" applyFont="1" applyFill="1" applyBorder="1" applyAlignment="1">
      <alignment horizontal="center" vertical="center"/>
    </xf>
    <xf numFmtId="0" fontId="7" fillId="0" borderId="37" xfId="6" applyFont="1" applyBorder="1" applyAlignment="1">
      <alignment horizontal="right" vertical="center"/>
    </xf>
    <xf numFmtId="0" fontId="7" fillId="0" borderId="31" xfId="6" applyFont="1" applyBorder="1" applyAlignment="1">
      <alignment vertical="center"/>
    </xf>
    <xf numFmtId="0" fontId="3" fillId="0" borderId="39" xfId="6" applyBorder="1" applyAlignment="1">
      <alignment vertical="center"/>
    </xf>
    <xf numFmtId="0" fontId="7" fillId="0" borderId="39" xfId="6" applyFont="1" applyBorder="1" applyAlignment="1">
      <alignment vertical="center"/>
    </xf>
    <xf numFmtId="0" fontId="9" fillId="8" borderId="42" xfId="6" applyFont="1" applyFill="1" applyBorder="1" applyAlignment="1">
      <alignment horizontal="center" vertical="center"/>
    </xf>
    <xf numFmtId="0" fontId="3" fillId="0" borderId="48" xfId="6" applyBorder="1" applyAlignment="1">
      <alignment horizontal="center" vertical="center"/>
    </xf>
    <xf numFmtId="0" fontId="3" fillId="0" borderId="0" xfId="6" applyAlignment="1">
      <alignment horizontal="center" vertical="center"/>
    </xf>
    <xf numFmtId="0" fontId="7" fillId="4" borderId="60" xfId="6" applyFont="1" applyFill="1" applyBorder="1" applyAlignment="1">
      <alignment horizontal="center" vertical="center" wrapText="1"/>
    </xf>
    <xf numFmtId="0" fontId="7" fillId="0" borderId="60" xfId="6" applyFont="1" applyBorder="1" applyAlignment="1">
      <alignment horizontal="right" vertical="center"/>
    </xf>
    <xf numFmtId="0" fontId="7" fillId="0" borderId="0" xfId="6" applyFont="1" applyAlignment="1">
      <alignment vertical="center"/>
    </xf>
    <xf numFmtId="0" fontId="3" fillId="0" borderId="0" xfId="6" applyAlignment="1">
      <alignment horizontal="left" vertical="center"/>
    </xf>
    <xf numFmtId="0" fontId="7" fillId="0" borderId="39" xfId="6" applyFont="1" applyBorder="1" applyAlignment="1">
      <alignment horizontal="center" vertical="center"/>
    </xf>
    <xf numFmtId="0" fontId="5" fillId="0" borderId="0" xfId="6" applyFont="1" applyAlignment="1">
      <alignment vertical="center" shrinkToFit="1"/>
    </xf>
    <xf numFmtId="0" fontId="7" fillId="4" borderId="62" xfId="6" applyFont="1" applyFill="1" applyBorder="1" applyAlignment="1">
      <alignment vertical="center"/>
    </xf>
    <xf numFmtId="178" fontId="7" fillId="4" borderId="63" xfId="6" applyNumberFormat="1" applyFont="1" applyFill="1" applyBorder="1" applyAlignment="1">
      <alignment horizontal="center" vertical="center"/>
    </xf>
    <xf numFmtId="0" fontId="7" fillId="4" borderId="63" xfId="6" applyFont="1" applyFill="1" applyBorder="1" applyAlignment="1">
      <alignment horizontal="center" vertical="center" shrinkToFit="1"/>
    </xf>
    <xf numFmtId="179" fontId="3" fillId="0" borderId="65" xfId="6" applyNumberFormat="1" applyBorder="1" applyAlignment="1">
      <alignment horizontal="center" vertical="center"/>
    </xf>
    <xf numFmtId="178" fontId="3" fillId="5" borderId="65" xfId="6" applyNumberFormat="1" applyFill="1" applyBorder="1" applyAlignment="1">
      <alignment horizontal="right" vertical="center"/>
    </xf>
    <xf numFmtId="179" fontId="3" fillId="0" borderId="47" xfId="6" applyNumberFormat="1" applyBorder="1" applyAlignment="1">
      <alignment horizontal="center" vertical="center"/>
    </xf>
    <xf numFmtId="178" fontId="3" fillId="5" borderId="47" xfId="6" applyNumberFormat="1" applyFill="1" applyBorder="1" applyAlignment="1">
      <alignment horizontal="right" vertical="center"/>
    </xf>
    <xf numFmtId="180" fontId="3" fillId="0" borderId="50" xfId="6" applyNumberFormat="1" applyBorder="1" applyAlignment="1">
      <alignment horizontal="center" vertical="center"/>
    </xf>
    <xf numFmtId="179" fontId="3" fillId="0" borderId="54" xfId="6" applyNumberFormat="1" applyBorder="1" applyAlignment="1">
      <alignment horizontal="center" vertical="center"/>
    </xf>
    <xf numFmtId="180" fontId="3" fillId="0" borderId="44" xfId="6" applyNumberFormat="1" applyBorder="1" applyAlignment="1">
      <alignment horizontal="center" vertical="center"/>
    </xf>
    <xf numFmtId="178" fontId="3" fillId="5" borderId="54" xfId="6" applyNumberFormat="1" applyFill="1" applyBorder="1" applyAlignment="1">
      <alignment horizontal="right" vertical="center"/>
    </xf>
    <xf numFmtId="0" fontId="3" fillId="0" borderId="0" xfId="6" applyAlignment="1">
      <alignment vertical="center" shrinkToFit="1"/>
    </xf>
    <xf numFmtId="38" fontId="3" fillId="0" borderId="0" xfId="2" applyFont="1" applyAlignment="1">
      <alignment vertical="center"/>
    </xf>
    <xf numFmtId="3" fontId="37" fillId="0" borderId="0" xfId="6" applyNumberFormat="1" applyFont="1" applyAlignment="1">
      <alignment horizontal="right" vertical="center"/>
    </xf>
    <xf numFmtId="178" fontId="3" fillId="0" borderId="0" xfId="6" applyNumberFormat="1" applyAlignment="1">
      <alignment vertical="center"/>
    </xf>
    <xf numFmtId="0" fontId="3" fillId="0" borderId="0" xfId="8" applyAlignment="1">
      <alignment horizontal="right" vertical="center"/>
    </xf>
    <xf numFmtId="176" fontId="3" fillId="0" borderId="0" xfId="8" applyNumberFormat="1" applyAlignment="1">
      <alignment horizontal="center" vertical="center"/>
    </xf>
    <xf numFmtId="0" fontId="3" fillId="0" borderId="0" xfId="8" applyAlignment="1">
      <alignment vertical="center"/>
    </xf>
    <xf numFmtId="181" fontId="3" fillId="0" borderId="0" xfId="8" applyNumberFormat="1" applyAlignment="1">
      <alignment vertical="center" shrinkToFit="1"/>
    </xf>
    <xf numFmtId="0" fontId="3" fillId="0" borderId="0" xfId="8" applyAlignment="1">
      <alignment horizontal="center" vertical="center"/>
    </xf>
    <xf numFmtId="176" fontId="3" fillId="0" borderId="39" xfId="8" applyNumberFormat="1" applyBorder="1" applyAlignment="1">
      <alignment horizontal="center" vertical="center"/>
    </xf>
    <xf numFmtId="0" fontId="12" fillId="0" borderId="39" xfId="6" applyFont="1" applyBorder="1" applyAlignment="1">
      <alignment horizontal="center" vertical="center"/>
    </xf>
    <xf numFmtId="0" fontId="13" fillId="0" borderId="39" xfId="8" applyFont="1" applyBorder="1" applyAlignment="1">
      <alignment vertical="center"/>
    </xf>
    <xf numFmtId="0" fontId="5" fillId="0" borderId="39" xfId="8" applyFont="1" applyBorder="1" applyAlignment="1">
      <alignment vertical="center"/>
    </xf>
    <xf numFmtId="181" fontId="3" fillId="9" borderId="37" xfId="8" applyNumberFormat="1" applyFill="1" applyBorder="1" applyAlignment="1">
      <alignment horizontal="center" vertical="center"/>
    </xf>
    <xf numFmtId="0" fontId="3" fillId="4" borderId="64" xfId="8" applyFill="1" applyBorder="1" applyAlignment="1">
      <alignment horizontal="center" vertical="center" shrinkToFit="1"/>
    </xf>
    <xf numFmtId="0" fontId="3" fillId="0" borderId="0" xfId="8" applyAlignment="1">
      <alignment horizontal="center" vertical="center" shrinkToFit="1"/>
    </xf>
    <xf numFmtId="176" fontId="3" fillId="4" borderId="53" xfId="8" applyNumberFormat="1" applyFill="1" applyBorder="1" applyAlignment="1">
      <alignment horizontal="center" vertical="center" shrinkToFit="1"/>
    </xf>
    <xf numFmtId="176" fontId="3" fillId="4" borderId="54" xfId="8" applyNumberFormat="1" applyFill="1" applyBorder="1" applyAlignment="1">
      <alignment horizontal="center" vertical="center" wrapText="1" shrinkToFit="1"/>
    </xf>
    <xf numFmtId="176" fontId="3" fillId="4" borderId="54" xfId="8" applyNumberFormat="1" applyFill="1" applyBorder="1" applyAlignment="1">
      <alignment horizontal="center" vertical="center" shrinkToFit="1"/>
    </xf>
    <xf numFmtId="176" fontId="3" fillId="4" borderId="59" xfId="8" applyNumberFormat="1" applyFill="1" applyBorder="1" applyAlignment="1">
      <alignment horizontal="center" vertical="center" shrinkToFit="1"/>
    </xf>
    <xf numFmtId="0" fontId="3" fillId="4" borderId="59" xfId="8" applyFill="1" applyBorder="1" applyAlignment="1">
      <alignment horizontal="center" vertical="center" shrinkToFit="1"/>
    </xf>
    <xf numFmtId="183" fontId="3" fillId="0" borderId="68" xfId="8" applyNumberFormat="1" applyBorder="1" applyAlignment="1">
      <alignment horizontal="center" vertical="center" shrinkToFit="1"/>
    </xf>
    <xf numFmtId="0" fontId="3" fillId="9" borderId="61" xfId="8" applyFill="1" applyBorder="1" applyAlignment="1">
      <alignment horizontal="center" vertical="center" shrinkToFit="1"/>
    </xf>
    <xf numFmtId="0" fontId="3" fillId="0" borderId="68" xfId="8" applyBorder="1" applyAlignment="1">
      <alignment horizontal="center" vertical="center" shrinkToFit="1"/>
    </xf>
    <xf numFmtId="0" fontId="3" fillId="0" borderId="69" xfId="8" applyBorder="1" applyAlignment="1">
      <alignment horizontal="left" vertical="center" shrinkToFit="1"/>
    </xf>
    <xf numFmtId="0" fontId="3" fillId="0" borderId="69" xfId="8" applyBorder="1" applyAlignment="1">
      <alignment horizontal="center" vertical="center" shrinkToFit="1"/>
    </xf>
    <xf numFmtId="184" fontId="3" fillId="0" borderId="70" xfId="8" applyNumberFormat="1" applyBorder="1" applyAlignment="1">
      <alignment horizontal="right" vertical="center" shrinkToFit="1"/>
    </xf>
    <xf numFmtId="3" fontId="3" fillId="0" borderId="51" xfId="8" applyNumberFormat="1" applyBorder="1" applyAlignment="1">
      <alignment horizontal="right" vertical="center" shrinkToFit="1"/>
    </xf>
    <xf numFmtId="3" fontId="3" fillId="9" borderId="69" xfId="2" applyNumberFormat="1" applyFont="1" applyFill="1" applyBorder="1" applyAlignment="1">
      <alignment horizontal="right" vertical="center" shrinkToFit="1"/>
    </xf>
    <xf numFmtId="181" fontId="3" fillId="9" borderId="61" xfId="8" applyNumberFormat="1" applyFill="1" applyBorder="1" applyAlignment="1">
      <alignment horizontal="center" vertical="center" shrinkToFit="1"/>
    </xf>
    <xf numFmtId="183" fontId="3" fillId="0" borderId="46" xfId="8" applyNumberFormat="1" applyBorder="1" applyAlignment="1">
      <alignment horizontal="center" vertical="center" shrinkToFit="1"/>
    </xf>
    <xf numFmtId="0" fontId="3" fillId="0" borderId="46" xfId="8" applyBorder="1" applyAlignment="1">
      <alignment horizontal="center" vertical="center" shrinkToFit="1"/>
    </xf>
    <xf numFmtId="0" fontId="3" fillId="0" borderId="47" xfId="8" applyBorder="1" applyAlignment="1">
      <alignment horizontal="left" vertical="center" shrinkToFit="1"/>
    </xf>
    <xf numFmtId="0" fontId="3" fillId="0" borderId="47" xfId="8" applyBorder="1" applyAlignment="1">
      <alignment horizontal="center" vertical="center" shrinkToFit="1"/>
    </xf>
    <xf numFmtId="3" fontId="3" fillId="0" borderId="52" xfId="8" applyNumberFormat="1" applyBorder="1" applyAlignment="1">
      <alignment horizontal="right" vertical="center" shrinkToFit="1"/>
    </xf>
    <xf numFmtId="3" fontId="3" fillId="9" borderId="47" xfId="2" applyNumberFormat="1" applyFont="1" applyFill="1" applyBorder="1" applyAlignment="1">
      <alignment horizontal="right" vertical="center" shrinkToFit="1"/>
    </xf>
    <xf numFmtId="183" fontId="3" fillId="0" borderId="49" xfId="8" applyNumberFormat="1" applyBorder="1" applyAlignment="1">
      <alignment horizontal="center" vertical="center" shrinkToFit="1"/>
    </xf>
    <xf numFmtId="0" fontId="3" fillId="0" borderId="49" xfId="8" applyBorder="1" applyAlignment="1">
      <alignment horizontal="center" vertical="center" shrinkToFit="1"/>
    </xf>
    <xf numFmtId="0" fontId="3" fillId="0" borderId="50" xfId="8" applyBorder="1" applyAlignment="1">
      <alignment horizontal="left" vertical="center" shrinkToFit="1"/>
    </xf>
    <xf numFmtId="0" fontId="3" fillId="0" borderId="50" xfId="8" applyBorder="1" applyAlignment="1">
      <alignment horizontal="center" vertical="center" shrinkToFit="1"/>
    </xf>
    <xf numFmtId="3" fontId="3" fillId="9" borderId="50" xfId="2" applyNumberFormat="1" applyFont="1" applyFill="1" applyBorder="1" applyAlignment="1">
      <alignment horizontal="right" vertical="center" shrinkToFit="1"/>
    </xf>
    <xf numFmtId="183" fontId="3" fillId="0" borderId="75" xfId="8" applyNumberFormat="1" applyBorder="1" applyAlignment="1">
      <alignment horizontal="center" vertical="center" shrinkToFit="1"/>
    </xf>
    <xf numFmtId="0" fontId="3" fillId="9" borderId="76" xfId="8" applyFill="1" applyBorder="1" applyAlignment="1">
      <alignment horizontal="center" vertical="center" shrinkToFit="1"/>
    </xf>
    <xf numFmtId="0" fontId="3" fillId="0" borderId="75" xfId="8" applyBorder="1" applyAlignment="1">
      <alignment horizontal="center" vertical="center" shrinkToFit="1"/>
    </xf>
    <xf numFmtId="0" fontId="3" fillId="0" borderId="77" xfId="8" applyBorder="1" applyAlignment="1">
      <alignment horizontal="left" vertical="center" shrinkToFit="1"/>
    </xf>
    <xf numFmtId="0" fontId="3" fillId="0" borderId="77" xfId="8" applyBorder="1" applyAlignment="1">
      <alignment horizontal="center" vertical="center" shrinkToFit="1"/>
    </xf>
    <xf numFmtId="184" fontId="3" fillId="0" borderId="78" xfId="8" applyNumberFormat="1" applyBorder="1" applyAlignment="1">
      <alignment horizontal="right" vertical="center" shrinkToFit="1"/>
    </xf>
    <xf numFmtId="3" fontId="3" fillId="0" borderId="79" xfId="8" applyNumberFormat="1" applyBorder="1" applyAlignment="1">
      <alignment horizontal="right" vertical="center" shrinkToFit="1"/>
    </xf>
    <xf numFmtId="3" fontId="3" fillId="9" borderId="77" xfId="2" applyNumberFormat="1" applyFont="1" applyFill="1" applyBorder="1" applyAlignment="1">
      <alignment horizontal="right" vertical="center" shrinkToFit="1"/>
    </xf>
    <xf numFmtId="181" fontId="3" fillId="9" borderId="81" xfId="8" applyNumberFormat="1" applyFill="1" applyBorder="1" applyAlignment="1">
      <alignment horizontal="center" vertical="center" shrinkToFit="1"/>
    </xf>
    <xf numFmtId="183" fontId="3" fillId="4" borderId="82" xfId="8" applyNumberFormat="1" applyFill="1" applyBorder="1" applyAlignment="1">
      <alignment horizontal="center" vertical="center" shrinkToFit="1"/>
    </xf>
    <xf numFmtId="0" fontId="3" fillId="4" borderId="83" xfId="8" applyFill="1" applyBorder="1" applyAlignment="1">
      <alignment horizontal="center" vertical="center" shrinkToFit="1"/>
    </xf>
    <xf numFmtId="0" fontId="3" fillId="4" borderId="82" xfId="8" applyFill="1" applyBorder="1" applyAlignment="1">
      <alignment horizontal="center" vertical="center" shrinkToFit="1"/>
    </xf>
    <xf numFmtId="0" fontId="3" fillId="4" borderId="84" xfId="8" applyFill="1" applyBorder="1" applyAlignment="1">
      <alignment horizontal="left" vertical="center" shrinkToFit="1"/>
    </xf>
    <xf numFmtId="0" fontId="3" fillId="4" borderId="84" xfId="8" applyFill="1" applyBorder="1" applyAlignment="1">
      <alignment horizontal="center" vertical="center" shrinkToFit="1"/>
    </xf>
    <xf numFmtId="184" fontId="3" fillId="4" borderId="85" xfId="8" applyNumberFormat="1" applyFill="1" applyBorder="1" applyAlignment="1">
      <alignment horizontal="right" vertical="center" shrinkToFit="1"/>
    </xf>
    <xf numFmtId="3" fontId="3" fillId="4" borderId="86" xfId="8" applyNumberFormat="1" applyFill="1" applyBorder="1" applyAlignment="1">
      <alignment horizontal="right" vertical="center" shrinkToFit="1"/>
    </xf>
    <xf numFmtId="3" fontId="3" fillId="4" borderId="84" xfId="2" applyNumberFormat="1" applyFont="1" applyFill="1" applyBorder="1" applyAlignment="1">
      <alignment horizontal="center" vertical="center" shrinkToFit="1"/>
    </xf>
    <xf numFmtId="3" fontId="3" fillId="4" borderId="84" xfId="2" applyNumberFormat="1" applyFont="1" applyFill="1" applyBorder="1" applyAlignment="1">
      <alignment horizontal="right" vertical="center" shrinkToFit="1"/>
    </xf>
    <xf numFmtId="3" fontId="3" fillId="9" borderId="84" xfId="2" applyNumberFormat="1" applyFont="1" applyFill="1" applyBorder="1" applyAlignment="1">
      <alignment horizontal="right" vertical="center" shrinkToFit="1"/>
    </xf>
    <xf numFmtId="3" fontId="3" fillId="4" borderId="84" xfId="8" applyNumberFormat="1" applyFill="1" applyBorder="1" applyAlignment="1">
      <alignment horizontal="center" vertical="center" shrinkToFit="1"/>
    </xf>
    <xf numFmtId="3" fontId="3" fillId="4" borderId="84" xfId="8" applyNumberFormat="1" applyFill="1" applyBorder="1" applyAlignment="1">
      <alignment horizontal="right" vertical="center" shrinkToFit="1"/>
    </xf>
    <xf numFmtId="182" fontId="3" fillId="0" borderId="0" xfId="8" applyNumberFormat="1" applyAlignment="1">
      <alignment horizontal="center" vertical="center" shrinkToFit="1"/>
    </xf>
    <xf numFmtId="176" fontId="3" fillId="0" borderId="0" xfId="2" applyNumberFormat="1" applyFont="1" applyAlignment="1">
      <alignment horizontal="center" vertical="center"/>
    </xf>
    <xf numFmtId="38" fontId="3" fillId="0" borderId="0" xfId="2" applyFont="1" applyAlignment="1">
      <alignment horizontal="center" vertical="center"/>
    </xf>
    <xf numFmtId="14" fontId="3" fillId="0" borderId="0" xfId="8" applyNumberFormat="1" applyAlignment="1">
      <alignment horizontal="center" vertical="center"/>
    </xf>
    <xf numFmtId="183" fontId="3" fillId="0" borderId="0" xfId="6" applyNumberFormat="1" applyAlignment="1">
      <alignment horizontal="center" vertical="center"/>
    </xf>
    <xf numFmtId="0" fontId="4" fillId="0" borderId="0" xfId="8" applyFont="1" applyAlignment="1">
      <alignment horizontal="center" vertical="center" shrinkToFit="1"/>
    </xf>
    <xf numFmtId="0" fontId="4" fillId="0" borderId="0" xfId="6" applyFont="1" applyAlignment="1">
      <alignment horizontal="center" vertical="center" shrinkToFit="1"/>
    </xf>
    <xf numFmtId="176" fontId="7" fillId="0" borderId="90" xfId="8" applyNumberFormat="1" applyFont="1" applyBorder="1" applyAlignment="1">
      <alignment horizontal="center" vertical="center"/>
    </xf>
    <xf numFmtId="0" fontId="3" fillId="0" borderId="0" xfId="6" applyAlignment="1">
      <alignment horizontal="center" vertical="center" shrinkToFit="1"/>
    </xf>
    <xf numFmtId="0" fontId="3" fillId="0" borderId="69" xfId="6" applyBorder="1" applyAlignment="1">
      <alignment vertical="center" shrinkToFit="1"/>
    </xf>
    <xf numFmtId="3" fontId="3" fillId="0" borderId="51" xfId="6" applyNumberFormat="1" applyBorder="1" applyAlignment="1">
      <alignment horizontal="right" vertical="center" shrinkToFit="1"/>
    </xf>
    <xf numFmtId="183" fontId="3" fillId="0" borderId="46" xfId="6" applyNumberFormat="1" applyBorder="1" applyAlignment="1">
      <alignment horizontal="center" vertical="center" shrinkToFit="1"/>
    </xf>
    <xf numFmtId="0" fontId="3" fillId="0" borderId="46" xfId="6" applyBorder="1" applyAlignment="1">
      <alignment vertical="center" shrinkToFit="1"/>
    </xf>
    <xf numFmtId="0" fontId="3" fillId="0" borderId="47" xfId="6" applyBorder="1" applyAlignment="1">
      <alignment vertical="center" shrinkToFit="1"/>
    </xf>
    <xf numFmtId="3" fontId="3" fillId="0" borderId="52" xfId="6" applyNumberFormat="1" applyBorder="1" applyAlignment="1">
      <alignment horizontal="right" vertical="center" shrinkToFit="1"/>
    </xf>
    <xf numFmtId="183" fontId="3" fillId="0" borderId="75" xfId="6" applyNumberFormat="1" applyBorder="1" applyAlignment="1">
      <alignment horizontal="center" vertical="center" shrinkToFit="1"/>
    </xf>
    <xf numFmtId="0" fontId="3" fillId="0" borderId="75" xfId="6" applyBorder="1" applyAlignment="1">
      <alignment vertical="center" shrinkToFit="1"/>
    </xf>
    <xf numFmtId="0" fontId="3" fillId="0" borderId="77" xfId="6" applyBorder="1" applyAlignment="1">
      <alignment vertical="center" shrinkToFit="1"/>
    </xf>
    <xf numFmtId="3" fontId="3" fillId="0" borderId="79" xfId="6" applyNumberFormat="1" applyBorder="1" applyAlignment="1">
      <alignment horizontal="right" vertical="center" shrinkToFit="1"/>
    </xf>
    <xf numFmtId="183" fontId="3" fillId="4" borderId="93" xfId="6" applyNumberFormat="1" applyFill="1" applyBorder="1" applyAlignment="1">
      <alignment horizontal="center" vertical="center" shrinkToFit="1"/>
    </xf>
    <xf numFmtId="0" fontId="3" fillId="4" borderId="81" xfId="6" applyFill="1" applyBorder="1" applyAlignment="1">
      <alignment horizontal="center" vertical="center" shrinkToFit="1"/>
    </xf>
    <xf numFmtId="0" fontId="3" fillId="4" borderId="93" xfId="6" applyFill="1" applyBorder="1" applyAlignment="1">
      <alignment vertical="center" shrinkToFit="1"/>
    </xf>
    <xf numFmtId="0" fontId="3" fillId="4" borderId="94" xfId="6" applyFill="1" applyBorder="1" applyAlignment="1">
      <alignment vertical="center" shrinkToFit="1"/>
    </xf>
    <xf numFmtId="0" fontId="7" fillId="0" borderId="0" xfId="6" applyFont="1" applyAlignment="1">
      <alignment horizontal="right" vertical="center"/>
    </xf>
    <xf numFmtId="3" fontId="3" fillId="0" borderId="0" xfId="6" applyNumberFormat="1" applyAlignment="1">
      <alignment horizontal="right" vertical="center"/>
    </xf>
    <xf numFmtId="0" fontId="6" fillId="0" borderId="0" xfId="6" applyFont="1" applyAlignment="1">
      <alignment horizontal="center" vertical="center"/>
    </xf>
    <xf numFmtId="0" fontId="3" fillId="4" borderId="68" xfId="6" applyFill="1" applyBorder="1" applyAlignment="1">
      <alignment vertical="center"/>
    </xf>
    <xf numFmtId="0" fontId="3" fillId="4" borderId="46" xfId="6" applyFill="1" applyBorder="1" applyAlignment="1">
      <alignment vertical="center"/>
    </xf>
    <xf numFmtId="0" fontId="3" fillId="4" borderId="93" xfId="6" applyFill="1" applyBorder="1" applyAlignment="1">
      <alignment vertical="center"/>
    </xf>
    <xf numFmtId="0" fontId="0" fillId="0" borderId="0" xfId="0" applyAlignment="1">
      <alignment horizontal="left" vertical="center"/>
    </xf>
    <xf numFmtId="0" fontId="3" fillId="0" borderId="0" xfId="6"/>
    <xf numFmtId="0" fontId="3" fillId="0" borderId="209" xfId="6" applyBorder="1" applyAlignment="1">
      <alignment vertical="center"/>
    </xf>
    <xf numFmtId="0" fontId="3" fillId="4" borderId="36" xfId="6" applyFill="1" applyBorder="1" applyAlignment="1">
      <alignment horizontal="center" vertical="center" wrapText="1"/>
    </xf>
    <xf numFmtId="0" fontId="6" fillId="0" borderId="0" xfId="6" applyFont="1" applyAlignment="1">
      <alignment horizontal="left" vertical="center"/>
    </xf>
    <xf numFmtId="0" fontId="28" fillId="0" borderId="0" xfId="7" applyAlignment="1">
      <alignment horizontal="right" vertical="center"/>
    </xf>
    <xf numFmtId="0" fontId="28" fillId="0" borderId="0" xfId="7">
      <alignment vertical="center"/>
    </xf>
    <xf numFmtId="0" fontId="5" fillId="0" borderId="0" xfId="7" applyFont="1">
      <alignment vertical="center"/>
    </xf>
    <xf numFmtId="0" fontId="5" fillId="0" borderId="0" xfId="7" applyFont="1" applyAlignment="1">
      <alignment horizontal="center" vertical="center"/>
    </xf>
    <xf numFmtId="0" fontId="38" fillId="0" borderId="0" xfId="7" applyFont="1">
      <alignment vertical="center"/>
    </xf>
    <xf numFmtId="0" fontId="17" fillId="0" borderId="0" xfId="7" applyFont="1">
      <alignment vertical="center"/>
    </xf>
    <xf numFmtId="0" fontId="38" fillId="6" borderId="100" xfId="7" applyFont="1" applyFill="1" applyBorder="1" applyAlignment="1">
      <alignment horizontal="center" vertical="center"/>
    </xf>
    <xf numFmtId="0" fontId="38" fillId="6" borderId="101" xfId="7" applyFont="1" applyFill="1" applyBorder="1" applyAlignment="1">
      <alignment horizontal="center" vertical="center"/>
    </xf>
    <xf numFmtId="0" fontId="38" fillId="6" borderId="102" xfId="7" applyFont="1" applyFill="1" applyBorder="1" applyAlignment="1">
      <alignment horizontal="center" vertical="center"/>
    </xf>
    <xf numFmtId="0" fontId="38" fillId="6" borderId="103" xfId="7" applyFont="1" applyFill="1" applyBorder="1" applyAlignment="1">
      <alignment horizontal="center" vertical="center"/>
    </xf>
    <xf numFmtId="0" fontId="38" fillId="0" borderId="20" xfId="7" applyFont="1" applyBorder="1" applyAlignment="1">
      <alignment vertical="center" shrinkToFit="1"/>
    </xf>
    <xf numFmtId="3" fontId="38" fillId="0" borderId="105" xfId="7" applyNumberFormat="1" applyFont="1" applyBorder="1">
      <alignment vertical="center"/>
    </xf>
    <xf numFmtId="38" fontId="38" fillId="5" borderId="18" xfId="1" applyFont="1" applyFill="1" applyBorder="1">
      <alignment vertical="center"/>
    </xf>
    <xf numFmtId="0" fontId="38" fillId="0" borderId="9" xfId="7" applyFont="1" applyBorder="1">
      <alignment vertical="center"/>
    </xf>
    <xf numFmtId="3" fontId="38" fillId="0" borderId="108" xfId="7" applyNumberFormat="1" applyFont="1" applyBorder="1">
      <alignment vertical="center"/>
    </xf>
    <xf numFmtId="38" fontId="38" fillId="5" borderId="7" xfId="7" applyNumberFormat="1" applyFont="1" applyFill="1" applyBorder="1">
      <alignment vertical="center"/>
    </xf>
    <xf numFmtId="38" fontId="38" fillId="5" borderId="109" xfId="7" applyNumberFormat="1" applyFont="1" applyFill="1" applyBorder="1">
      <alignment vertical="center"/>
    </xf>
    <xf numFmtId="0" fontId="38" fillId="0" borderId="14" xfId="7" applyFont="1" applyBorder="1">
      <alignment vertical="center"/>
    </xf>
    <xf numFmtId="3" fontId="38" fillId="0" borderId="111" xfId="7" applyNumberFormat="1" applyFont="1" applyBorder="1">
      <alignment vertical="center"/>
    </xf>
    <xf numFmtId="38" fontId="38" fillId="5" borderId="12" xfId="7" applyNumberFormat="1" applyFont="1" applyFill="1" applyBorder="1">
      <alignment vertical="center"/>
    </xf>
    <xf numFmtId="0" fontId="38" fillId="0" borderId="114" xfId="7" applyFont="1" applyBorder="1">
      <alignment vertical="center"/>
    </xf>
    <xf numFmtId="3" fontId="38" fillId="0" borderId="116" xfId="7" applyNumberFormat="1" applyFont="1" applyBorder="1">
      <alignment vertical="center"/>
    </xf>
    <xf numFmtId="38" fontId="38" fillId="5" borderId="117" xfId="1" applyFont="1" applyFill="1" applyBorder="1">
      <alignment vertical="center"/>
    </xf>
    <xf numFmtId="38" fontId="38" fillId="5" borderId="118" xfId="7" applyNumberFormat="1" applyFont="1" applyFill="1" applyBorder="1">
      <alignment vertical="center"/>
    </xf>
    <xf numFmtId="0" fontId="38" fillId="8" borderId="119" xfId="7" applyFont="1" applyFill="1" applyBorder="1" applyAlignment="1">
      <alignment horizontal="center" vertical="center"/>
    </xf>
    <xf numFmtId="3" fontId="39" fillId="8" borderId="120" xfId="7" applyNumberFormat="1" applyFont="1" applyFill="1" applyBorder="1">
      <alignment vertical="center"/>
    </xf>
    <xf numFmtId="3" fontId="39" fillId="8" borderId="121" xfId="7" applyNumberFormat="1" applyFont="1" applyFill="1" applyBorder="1">
      <alignment vertical="center"/>
    </xf>
    <xf numFmtId="38" fontId="39" fillId="8" borderId="24" xfId="1" applyFont="1" applyFill="1" applyBorder="1">
      <alignment vertical="center"/>
    </xf>
    <xf numFmtId="38" fontId="39" fillId="8" borderId="122" xfId="7" applyNumberFormat="1" applyFont="1" applyFill="1" applyBorder="1">
      <alignment vertical="center"/>
    </xf>
    <xf numFmtId="0" fontId="38" fillId="0" borderId="32" xfId="7" applyFont="1" applyBorder="1">
      <alignment vertical="center"/>
    </xf>
    <xf numFmtId="3" fontId="38" fillId="0" borderId="124" xfId="7" applyNumberFormat="1" applyFont="1" applyBorder="1">
      <alignment vertical="center"/>
    </xf>
    <xf numFmtId="38" fontId="38" fillId="5" borderId="125" xfId="1" applyFont="1" applyFill="1" applyBorder="1">
      <alignment vertical="center"/>
    </xf>
    <xf numFmtId="3" fontId="38" fillId="5" borderId="12" xfId="7" applyNumberFormat="1" applyFont="1" applyFill="1" applyBorder="1">
      <alignment vertical="center"/>
    </xf>
    <xf numFmtId="38" fontId="38" fillId="5" borderId="127" xfId="7" applyNumberFormat="1" applyFont="1" applyFill="1" applyBorder="1">
      <alignment vertical="center"/>
    </xf>
    <xf numFmtId="0" fontId="39" fillId="4" borderId="99" xfId="7" applyFont="1" applyFill="1" applyBorder="1" applyAlignment="1">
      <alignment horizontal="center" vertical="center" shrinkToFit="1"/>
    </xf>
    <xf numFmtId="3" fontId="39" fillId="4" borderId="1" xfId="7" applyNumberFormat="1" applyFont="1" applyFill="1" applyBorder="1" applyAlignment="1">
      <alignment horizontal="center" vertical="center" shrinkToFit="1"/>
    </xf>
    <xf numFmtId="3" fontId="39" fillId="4" borderId="4" xfId="7" applyNumberFormat="1" applyFont="1" applyFill="1" applyBorder="1" applyAlignment="1">
      <alignment horizontal="center" vertical="center" shrinkToFit="1"/>
    </xf>
    <xf numFmtId="0" fontId="38" fillId="11" borderId="128" xfId="7" applyFont="1" applyFill="1" applyBorder="1" applyAlignment="1">
      <alignment vertical="center" shrinkToFit="1"/>
    </xf>
    <xf numFmtId="0" fontId="38" fillId="0" borderId="129" xfId="7" applyFont="1" applyBorder="1">
      <alignment vertical="center"/>
    </xf>
    <xf numFmtId="14" fontId="38" fillId="0" borderId="35" xfId="7" applyNumberFormat="1" applyFont="1" applyBorder="1">
      <alignment vertical="center"/>
    </xf>
    <xf numFmtId="0" fontId="38" fillId="11" borderId="130" xfId="7" applyFont="1" applyFill="1" applyBorder="1" applyAlignment="1">
      <alignment vertical="center" shrinkToFit="1"/>
    </xf>
    <xf numFmtId="0" fontId="38" fillId="0" borderId="131" xfId="7" applyFont="1" applyBorder="1">
      <alignment vertical="center"/>
    </xf>
    <xf numFmtId="14" fontId="38" fillId="0" borderId="114" xfId="7" applyNumberFormat="1" applyFont="1" applyBorder="1">
      <alignment vertical="center"/>
    </xf>
    <xf numFmtId="0" fontId="36" fillId="6" borderId="113" xfId="7" applyFont="1" applyFill="1" applyBorder="1">
      <alignment vertical="center"/>
    </xf>
    <xf numFmtId="0" fontId="36" fillId="6" borderId="23" xfId="7" applyFont="1" applyFill="1" applyBorder="1">
      <alignment vertical="center"/>
    </xf>
    <xf numFmtId="0" fontId="36" fillId="6" borderId="25" xfId="7" applyFont="1" applyFill="1" applyBorder="1">
      <alignment vertical="center"/>
    </xf>
    <xf numFmtId="38" fontId="38" fillId="5" borderId="14" xfId="7" applyNumberFormat="1" applyFont="1" applyFill="1" applyBorder="1">
      <alignment vertical="center"/>
    </xf>
    <xf numFmtId="0" fontId="38" fillId="0" borderId="0" xfId="7" applyFont="1" applyAlignment="1">
      <alignment horizontal="left" vertical="center" shrinkToFit="1"/>
    </xf>
    <xf numFmtId="0" fontId="28" fillId="0" borderId="0" xfId="7" applyAlignment="1">
      <alignment horizontal="left" vertical="center" shrinkToFit="1"/>
    </xf>
    <xf numFmtId="0" fontId="38" fillId="8" borderId="133" xfId="7" applyFont="1" applyFill="1" applyBorder="1" applyAlignment="1">
      <alignment horizontal="center" vertical="center"/>
    </xf>
    <xf numFmtId="3" fontId="39" fillId="8" borderId="134" xfId="7" applyNumberFormat="1" applyFont="1" applyFill="1" applyBorder="1">
      <alignment vertical="center"/>
    </xf>
    <xf numFmtId="3" fontId="39" fillId="8" borderId="135" xfId="7" applyNumberFormat="1" applyFont="1" applyFill="1" applyBorder="1">
      <alignment vertical="center"/>
    </xf>
    <xf numFmtId="38" fontId="39" fillId="8" borderId="39" xfId="1" applyFont="1" applyFill="1" applyBorder="1">
      <alignment vertical="center"/>
    </xf>
    <xf numFmtId="38" fontId="39" fillId="8" borderId="15" xfId="7" applyNumberFormat="1" applyFont="1" applyFill="1" applyBorder="1">
      <alignment vertical="center"/>
    </xf>
    <xf numFmtId="0" fontId="7" fillId="8" borderId="136" xfId="7" applyFont="1" applyFill="1" applyBorder="1">
      <alignment vertical="center"/>
    </xf>
    <xf numFmtId="0" fontId="7" fillId="8" borderId="137" xfId="7" applyFont="1" applyFill="1" applyBorder="1">
      <alignment vertical="center"/>
    </xf>
    <xf numFmtId="38" fontId="39" fillId="8" borderId="138" xfId="1" applyFont="1" applyFill="1" applyBorder="1" applyAlignment="1">
      <alignment horizontal="right" vertical="center" shrinkToFit="1"/>
    </xf>
    <xf numFmtId="38" fontId="39" fillId="8" borderId="139" xfId="7" applyNumberFormat="1" applyFont="1" applyFill="1" applyBorder="1">
      <alignment vertical="center"/>
    </xf>
    <xf numFmtId="0" fontId="7" fillId="6" borderId="140" xfId="7" applyFont="1" applyFill="1" applyBorder="1">
      <alignment vertical="center"/>
    </xf>
    <xf numFmtId="0" fontId="7" fillId="6" borderId="141" xfId="7" applyFont="1" applyFill="1" applyBorder="1">
      <alignment vertical="center"/>
    </xf>
    <xf numFmtId="38" fontId="39" fillId="6" borderId="98" xfId="1" applyFont="1" applyFill="1" applyBorder="1" applyAlignment="1">
      <alignment horizontal="right" vertical="center" shrinkToFit="1"/>
    </xf>
    <xf numFmtId="38" fontId="39" fillId="6" borderId="142" xfId="7" applyNumberFormat="1" applyFont="1" applyFill="1" applyBorder="1" applyAlignment="1">
      <alignment horizontal="right" vertical="center" shrinkToFit="1"/>
    </xf>
    <xf numFmtId="38" fontId="39" fillId="0" borderId="98" xfId="1" applyFont="1" applyFill="1" applyBorder="1" applyAlignment="1">
      <alignment horizontal="right" vertical="center" shrinkToFit="1"/>
    </xf>
    <xf numFmtId="38" fontId="39" fillId="6" borderId="28" xfId="1" applyFont="1" applyFill="1" applyBorder="1" applyAlignment="1">
      <alignment horizontal="right" vertical="center" shrinkToFit="1"/>
    </xf>
    <xf numFmtId="38" fontId="39" fillId="6" borderId="143" xfId="7" applyNumberFormat="1" applyFont="1" applyFill="1" applyBorder="1" applyAlignment="1">
      <alignment horizontal="right" vertical="center" shrinkToFit="1"/>
    </xf>
    <xf numFmtId="0" fontId="39" fillId="4" borderId="1" xfId="7" applyFont="1" applyFill="1" applyBorder="1" applyAlignment="1">
      <alignment horizontal="center" vertical="center" shrinkToFit="1"/>
    </xf>
    <xf numFmtId="3" fontId="39" fillId="4" borderId="3" xfId="7" applyNumberFormat="1" applyFont="1" applyFill="1" applyBorder="1" applyAlignment="1">
      <alignment horizontal="center" vertical="center" shrinkToFit="1"/>
    </xf>
    <xf numFmtId="0" fontId="28" fillId="0" borderId="0" xfId="7" applyAlignment="1">
      <alignment vertical="center" shrinkToFit="1"/>
    </xf>
    <xf numFmtId="0" fontId="38" fillId="0" borderId="5" xfId="7" applyFont="1" applyBorder="1" applyAlignment="1">
      <alignment horizontal="left" vertical="center" shrinkToFit="1"/>
    </xf>
    <xf numFmtId="0" fontId="38" fillId="0" borderId="7" xfId="7" applyFont="1" applyBorder="1" applyAlignment="1">
      <alignment horizontal="right" vertical="center" shrinkToFit="1"/>
    </xf>
    <xf numFmtId="3" fontId="38" fillId="0" borderId="8" xfId="7" applyNumberFormat="1" applyFont="1" applyBorder="1" applyAlignment="1">
      <alignment horizontal="right" vertical="center" shrinkToFit="1"/>
    </xf>
    <xf numFmtId="3" fontId="38" fillId="5" borderId="8" xfId="7" applyNumberFormat="1" applyFont="1" applyFill="1" applyBorder="1" applyAlignment="1">
      <alignment horizontal="right" vertical="center" shrinkToFit="1"/>
    </xf>
    <xf numFmtId="14" fontId="38" fillId="0" borderId="6" xfId="7" applyNumberFormat="1" applyFont="1" applyBorder="1" applyAlignment="1">
      <alignment horizontal="right" vertical="center" shrinkToFit="1"/>
    </xf>
    <xf numFmtId="14" fontId="38" fillId="0" borderId="9" xfId="7" applyNumberFormat="1" applyFont="1" applyBorder="1" applyAlignment="1">
      <alignment horizontal="right" vertical="center" shrinkToFit="1"/>
    </xf>
    <xf numFmtId="0" fontId="38" fillId="0" borderId="109" xfId="7" applyFont="1" applyBorder="1" applyAlignment="1">
      <alignment horizontal="left" vertical="center"/>
    </xf>
    <xf numFmtId="0" fontId="38" fillId="11" borderId="10" xfId="7" applyFont="1" applyFill="1" applyBorder="1" applyAlignment="1">
      <alignment horizontal="left" vertical="center" shrinkToFit="1"/>
    </xf>
    <xf numFmtId="0" fontId="38" fillId="0" borderId="21" xfId="7" applyFont="1" applyBorder="1" applyAlignment="1">
      <alignment horizontal="left" vertical="center" shrinkToFit="1"/>
    </xf>
    <xf numFmtId="0" fontId="38" fillId="0" borderId="10" xfId="7" applyFont="1" applyBorder="1" applyAlignment="1">
      <alignment horizontal="left" vertical="center" shrinkToFit="1"/>
    </xf>
    <xf numFmtId="0" fontId="38" fillId="0" borderId="147" xfId="7" applyFont="1" applyBorder="1" applyAlignment="1">
      <alignment horizontal="right" vertical="center" shrinkToFit="1"/>
    </xf>
    <xf numFmtId="3" fontId="38" fillId="0" borderId="13" xfId="7" applyNumberFormat="1" applyFont="1" applyBorder="1" applyAlignment="1">
      <alignment horizontal="right" vertical="center" shrinkToFit="1"/>
    </xf>
    <xf numFmtId="3" fontId="38" fillId="5" borderId="13" xfId="7" applyNumberFormat="1" applyFont="1" applyFill="1" applyBorder="1" applyAlignment="1">
      <alignment horizontal="right" vertical="center" shrinkToFit="1"/>
    </xf>
    <xf numFmtId="14" fontId="38" fillId="0" borderId="11" xfId="7" applyNumberFormat="1" applyFont="1" applyBorder="1" applyAlignment="1">
      <alignment horizontal="right" vertical="center" shrinkToFit="1"/>
    </xf>
    <xf numFmtId="14" fontId="38" fillId="0" borderId="14" xfId="7" applyNumberFormat="1" applyFont="1" applyBorder="1" applyAlignment="1">
      <alignment horizontal="right" vertical="center" shrinkToFit="1"/>
    </xf>
    <xf numFmtId="0" fontId="38" fillId="0" borderId="127" xfId="7" applyFont="1" applyBorder="1" applyAlignment="1">
      <alignment horizontal="left" vertical="center"/>
    </xf>
    <xf numFmtId="0" fontId="38" fillId="0" borderId="12" xfId="7" applyFont="1" applyBorder="1" applyAlignment="1">
      <alignment horizontal="right" vertical="center" shrinkToFit="1"/>
    </xf>
    <xf numFmtId="3" fontId="38" fillId="0" borderId="12" xfId="7" applyNumberFormat="1" applyFont="1" applyBorder="1" applyAlignment="1">
      <alignment horizontal="right" vertical="center" shrinkToFit="1"/>
    </xf>
    <xf numFmtId="0" fontId="38" fillId="11" borderId="27" xfId="7" applyFont="1" applyFill="1" applyBorder="1" applyAlignment="1">
      <alignment horizontal="left" vertical="center" shrinkToFit="1"/>
    </xf>
    <xf numFmtId="0" fontId="38" fillId="0" borderId="27" xfId="7" applyFont="1" applyBorder="1" applyAlignment="1">
      <alignment horizontal="left" vertical="center" shrinkToFit="1"/>
    </xf>
    <xf numFmtId="3" fontId="38" fillId="0" borderId="149" xfId="7" applyNumberFormat="1" applyFont="1" applyBorder="1" applyAlignment="1">
      <alignment horizontal="right" vertical="center" shrinkToFit="1"/>
    </xf>
    <xf numFmtId="3" fontId="38" fillId="5" borderId="6" xfId="7" applyNumberFormat="1" applyFont="1" applyFill="1" applyBorder="1" applyAlignment="1">
      <alignment horizontal="right" vertical="center" shrinkToFit="1"/>
    </xf>
    <xf numFmtId="3" fontId="38" fillId="0" borderId="22" xfId="7" applyNumberFormat="1" applyFont="1" applyBorder="1" applyAlignment="1">
      <alignment horizontal="right" vertical="center" shrinkToFit="1"/>
    </xf>
    <xf numFmtId="3" fontId="38" fillId="5" borderId="11" xfId="7" applyNumberFormat="1" applyFont="1" applyFill="1" applyBorder="1" applyAlignment="1">
      <alignment horizontal="right" vertical="center" shrinkToFit="1"/>
    </xf>
    <xf numFmtId="14" fontId="38" fillId="0" borderId="13" xfId="7" applyNumberFormat="1" applyFont="1" applyBorder="1" applyAlignment="1">
      <alignment horizontal="right" vertical="center" wrapText="1" shrinkToFit="1"/>
    </xf>
    <xf numFmtId="0" fontId="38" fillId="11" borderId="10" xfId="7" applyFont="1" applyFill="1" applyBorder="1" applyAlignment="1">
      <alignment horizontal="left" vertical="center" wrapText="1" shrinkToFit="1"/>
    </xf>
    <xf numFmtId="0" fontId="38" fillId="11" borderId="131" xfId="7" applyFont="1" applyFill="1" applyBorder="1" applyAlignment="1">
      <alignment horizontal="left" vertical="center" shrinkToFit="1"/>
    </xf>
    <xf numFmtId="0" fontId="38" fillId="0" borderId="131" xfId="7" applyFont="1" applyBorder="1" applyAlignment="1">
      <alignment horizontal="left" vertical="center" shrinkToFit="1"/>
    </xf>
    <xf numFmtId="0" fontId="38" fillId="0" borderId="117" xfId="7" applyFont="1" applyBorder="1" applyAlignment="1">
      <alignment horizontal="right" vertical="center" shrinkToFit="1"/>
    </xf>
    <xf numFmtId="3" fontId="38" fillId="0" borderId="117" xfId="7" applyNumberFormat="1" applyFont="1" applyBorder="1" applyAlignment="1">
      <alignment horizontal="right" vertical="center" shrinkToFit="1"/>
    </xf>
    <xf numFmtId="3" fontId="38" fillId="5" borderId="132" xfId="7" applyNumberFormat="1" applyFont="1" applyFill="1" applyBorder="1" applyAlignment="1">
      <alignment horizontal="right" vertical="center" shrinkToFit="1"/>
    </xf>
    <xf numFmtId="14" fontId="38" fillId="0" borderId="152" xfId="7" applyNumberFormat="1" applyFont="1" applyBorder="1" applyAlignment="1">
      <alignment horizontal="right" vertical="center" shrinkToFit="1"/>
    </xf>
    <xf numFmtId="14" fontId="38" fillId="0" borderId="114" xfId="7" applyNumberFormat="1" applyFont="1" applyBorder="1" applyAlignment="1">
      <alignment horizontal="right" vertical="center" shrinkToFit="1"/>
    </xf>
    <xf numFmtId="0" fontId="38" fillId="0" borderId="118" xfId="7" applyFont="1" applyBorder="1" applyAlignment="1">
      <alignment horizontal="left" vertical="center"/>
    </xf>
    <xf numFmtId="0" fontId="38" fillId="6" borderId="120" xfId="7" applyFont="1" applyFill="1" applyBorder="1" applyAlignment="1">
      <alignment horizontal="left" vertical="center" shrinkToFit="1"/>
    </xf>
    <xf numFmtId="0" fontId="38" fillId="6" borderId="154" xfId="7" applyFont="1" applyFill="1" applyBorder="1" applyAlignment="1">
      <alignment horizontal="left" vertical="center" shrinkToFit="1"/>
    </xf>
    <xf numFmtId="0" fontId="38" fillId="6" borderId="155" xfId="7" applyFont="1" applyFill="1" applyBorder="1" applyAlignment="1">
      <alignment horizontal="left" vertical="center" shrinkToFit="1"/>
    </xf>
    <xf numFmtId="0" fontId="38" fillId="6" borderId="156" xfId="7" applyFont="1" applyFill="1" applyBorder="1" applyAlignment="1">
      <alignment horizontal="left" vertical="center" shrinkToFit="1"/>
    </xf>
    <xf numFmtId="3" fontId="39" fillId="6" borderId="156" xfId="7" applyNumberFormat="1" applyFont="1" applyFill="1" applyBorder="1" applyAlignment="1">
      <alignment horizontal="right" vertical="center" shrinkToFit="1"/>
    </xf>
    <xf numFmtId="0" fontId="38" fillId="6" borderId="157" xfId="7" applyFont="1" applyFill="1" applyBorder="1" applyAlignment="1">
      <alignment horizontal="left" vertical="center" shrinkToFit="1"/>
    </xf>
    <xf numFmtId="0" fontId="38" fillId="6" borderId="158" xfId="7" applyFont="1" applyFill="1" applyBorder="1" applyAlignment="1">
      <alignment horizontal="left" vertical="center" shrinkToFit="1"/>
    </xf>
    <xf numFmtId="0" fontId="38" fillId="6" borderId="122" xfId="7" applyFont="1" applyFill="1" applyBorder="1" applyAlignment="1">
      <alignment horizontal="left" vertical="center" shrinkToFit="1"/>
    </xf>
    <xf numFmtId="0" fontId="30" fillId="4" borderId="99" xfId="7" applyFont="1" applyFill="1" applyBorder="1" applyAlignment="1">
      <alignment horizontal="center" vertical="center" shrinkToFit="1"/>
    </xf>
    <xf numFmtId="3" fontId="30" fillId="4" borderId="99" xfId="7" applyNumberFormat="1" applyFont="1" applyFill="1" applyBorder="1" applyAlignment="1">
      <alignment horizontal="center" vertical="center" shrinkToFit="1"/>
    </xf>
    <xf numFmtId="3" fontId="30" fillId="4" borderId="89" xfId="7" applyNumberFormat="1" applyFont="1" applyFill="1" applyBorder="1" applyAlignment="1">
      <alignment horizontal="center" vertical="center" shrinkToFit="1"/>
    </xf>
    <xf numFmtId="0" fontId="30" fillId="4" borderId="99" xfId="7" applyFont="1" applyFill="1" applyBorder="1" applyAlignment="1">
      <alignment horizontal="center" vertical="center"/>
    </xf>
    <xf numFmtId="3" fontId="30" fillId="4" borderId="144" xfId="7" applyNumberFormat="1" applyFont="1" applyFill="1" applyBorder="1" applyAlignment="1">
      <alignment horizontal="center" vertical="center" shrinkToFit="1"/>
    </xf>
    <xf numFmtId="0" fontId="31" fillId="5" borderId="0" xfId="7" applyFont="1" applyFill="1">
      <alignment vertical="center"/>
    </xf>
    <xf numFmtId="0" fontId="28" fillId="5" borderId="0" xfId="7" applyFill="1">
      <alignment vertical="center"/>
    </xf>
    <xf numFmtId="14" fontId="38" fillId="0" borderId="109" xfId="7" applyNumberFormat="1" applyFont="1" applyBorder="1">
      <alignment vertical="center"/>
    </xf>
    <xf numFmtId="14" fontId="38" fillId="0" borderId="127" xfId="7" applyNumberFormat="1" applyFont="1" applyBorder="1">
      <alignment vertical="center"/>
    </xf>
    <xf numFmtId="0" fontId="35" fillId="0" borderId="0" xfId="7" applyFont="1">
      <alignment vertical="center"/>
    </xf>
    <xf numFmtId="0" fontId="31" fillId="0" borderId="0" xfId="7" applyFont="1">
      <alignment vertical="center"/>
    </xf>
    <xf numFmtId="0" fontId="38" fillId="6" borderId="113" xfId="7" applyFont="1" applyFill="1" applyBorder="1" applyAlignment="1">
      <alignment horizontal="center" vertical="center"/>
    </xf>
    <xf numFmtId="3" fontId="39" fillId="6" borderId="113" xfId="7" applyNumberFormat="1" applyFont="1" applyFill="1" applyBorder="1">
      <alignment vertical="center"/>
    </xf>
    <xf numFmtId="3" fontId="38" fillId="6" borderId="122" xfId="7" applyNumberFormat="1" applyFont="1" applyFill="1" applyBorder="1" applyAlignment="1">
      <alignment horizontal="right" vertical="center" shrinkToFit="1"/>
    </xf>
    <xf numFmtId="0" fontId="3" fillId="0" borderId="0" xfId="7" applyFont="1" applyAlignment="1">
      <alignment horizontal="right" vertical="center"/>
    </xf>
    <xf numFmtId="0" fontId="3" fillId="0" borderId="0" xfId="7" applyFont="1" applyAlignment="1">
      <alignment horizontal="center" vertical="center"/>
    </xf>
    <xf numFmtId="0" fontId="12" fillId="0" borderId="0" xfId="6" applyFont="1" applyAlignment="1">
      <alignment vertical="center"/>
    </xf>
    <xf numFmtId="178" fontId="12" fillId="0" borderId="90" xfId="6" applyNumberFormat="1" applyFont="1" applyBorder="1" applyAlignment="1">
      <alignment vertical="center"/>
    </xf>
    <xf numFmtId="178" fontId="37" fillId="0" borderId="0" xfId="6" applyNumberFormat="1" applyFont="1" applyAlignment="1">
      <alignment vertical="center"/>
    </xf>
    <xf numFmtId="178" fontId="37" fillId="0" borderId="0" xfId="6" applyNumberFormat="1" applyFont="1" applyAlignment="1">
      <alignment horizontal="right" vertical="center"/>
    </xf>
    <xf numFmtId="0" fontId="40" fillId="7" borderId="0" xfId="6" applyFont="1" applyFill="1" applyAlignment="1">
      <alignment horizontal="center" vertical="center" shrinkToFit="1"/>
    </xf>
    <xf numFmtId="0" fontId="23" fillId="0" borderId="0" xfId="6" applyFont="1" applyAlignment="1">
      <alignment vertical="center"/>
    </xf>
    <xf numFmtId="0" fontId="23" fillId="0" borderId="0" xfId="6" applyFont="1" applyAlignment="1">
      <alignment horizontal="center" vertical="center" shrinkToFit="1"/>
    </xf>
    <xf numFmtId="0" fontId="23" fillId="0" borderId="0" xfId="6" applyFont="1" applyAlignment="1">
      <alignment vertical="center" shrinkToFit="1"/>
    </xf>
    <xf numFmtId="0" fontId="23" fillId="0" borderId="0" xfId="6" applyFont="1" applyAlignment="1">
      <alignment horizontal="center" vertical="center"/>
    </xf>
    <xf numFmtId="0" fontId="41" fillId="0" borderId="0" xfId="7" applyFont="1" applyAlignment="1">
      <alignment horizontal="right" vertical="center"/>
    </xf>
    <xf numFmtId="0" fontId="23" fillId="0" borderId="0" xfId="6" applyFont="1" applyAlignment="1">
      <alignment horizontal="right" vertical="center"/>
    </xf>
    <xf numFmtId="0" fontId="23" fillId="0" borderId="90" xfId="6" applyFont="1" applyBorder="1" applyAlignment="1">
      <alignment vertical="center"/>
    </xf>
    <xf numFmtId="0" fontId="24" fillId="0" borderId="90" xfId="6" applyFont="1" applyBorder="1" applyAlignment="1">
      <alignment horizontal="right" vertical="center"/>
    </xf>
    <xf numFmtId="0" fontId="23" fillId="0" borderId="39" xfId="6" applyFont="1" applyBorder="1" applyAlignment="1">
      <alignment vertical="center"/>
    </xf>
    <xf numFmtId="0" fontId="23" fillId="4" borderId="96" xfId="6" applyFont="1" applyFill="1" applyBorder="1" applyAlignment="1">
      <alignment horizontal="center" vertical="center"/>
    </xf>
    <xf numFmtId="0" fontId="15" fillId="4" borderId="39" xfId="6" applyFont="1" applyFill="1" applyBorder="1" applyAlignment="1">
      <alignment horizontal="center" vertical="center"/>
    </xf>
    <xf numFmtId="189" fontId="3" fillId="0" borderId="79" xfId="6" applyNumberFormat="1" applyBorder="1" applyAlignment="1">
      <alignment horizontal="right" vertical="center" shrinkToFit="1"/>
    </xf>
    <xf numFmtId="178" fontId="7" fillId="4" borderId="63" xfId="6" applyNumberFormat="1" applyFont="1" applyFill="1" applyBorder="1" applyAlignment="1">
      <alignment horizontal="right" vertical="center"/>
    </xf>
    <xf numFmtId="0" fontId="38" fillId="0" borderId="159" xfId="7" applyFont="1" applyBorder="1" applyAlignment="1">
      <alignment horizontal="left" vertical="center" shrinkToFit="1"/>
    </xf>
    <xf numFmtId="0" fontId="23" fillId="0" borderId="0" xfId="6" applyFont="1" applyAlignment="1">
      <alignment horizontal="right" vertical="center" shrinkToFit="1"/>
    </xf>
    <xf numFmtId="0" fontId="3" fillId="0" borderId="64" xfId="6" applyBorder="1" applyAlignment="1">
      <alignment horizontal="center" vertical="center"/>
    </xf>
    <xf numFmtId="0" fontId="3" fillId="0" borderId="46" xfId="6" applyBorder="1" applyAlignment="1">
      <alignment horizontal="center" vertical="center"/>
    </xf>
    <xf numFmtId="0" fontId="3" fillId="0" borderId="59" xfId="6" applyBorder="1" applyAlignment="1">
      <alignment horizontal="center" vertical="center"/>
    </xf>
    <xf numFmtId="38" fontId="38" fillId="5" borderId="106" xfId="7" applyNumberFormat="1" applyFont="1" applyFill="1" applyBorder="1">
      <alignment vertical="center"/>
    </xf>
    <xf numFmtId="38" fontId="38" fillId="5" borderId="34" xfId="7" applyNumberFormat="1" applyFont="1" applyFill="1" applyBorder="1">
      <alignment vertical="center"/>
    </xf>
    <xf numFmtId="0" fontId="39" fillId="4" borderId="89" xfId="7" applyFont="1" applyFill="1" applyBorder="1" applyAlignment="1">
      <alignment horizontal="center" vertical="center" shrinkToFit="1"/>
    </xf>
    <xf numFmtId="0" fontId="39" fillId="4" borderId="144" xfId="7" applyFont="1" applyFill="1" applyBorder="1" applyAlignment="1">
      <alignment horizontal="center" vertical="center" shrinkToFit="1"/>
    </xf>
    <xf numFmtId="0" fontId="38" fillId="0" borderId="90" xfId="7" applyFont="1" applyBorder="1" applyAlignment="1">
      <alignment horizontal="center" vertical="center"/>
    </xf>
    <xf numFmtId="3" fontId="39" fillId="4" borderId="2" xfId="7" applyNumberFormat="1" applyFont="1" applyFill="1" applyBorder="1" applyAlignment="1">
      <alignment horizontal="center" vertical="center" shrinkToFit="1"/>
    </xf>
    <xf numFmtId="0" fontId="44" fillId="3" borderId="0" xfId="7" applyFont="1" applyFill="1" applyAlignment="1">
      <alignment horizontal="center" vertical="center"/>
    </xf>
    <xf numFmtId="181" fontId="45" fillId="0" borderId="0" xfId="7" applyNumberFormat="1" applyFont="1">
      <alignment vertical="center"/>
    </xf>
    <xf numFmtId="0" fontId="31" fillId="0" borderId="0" xfId="7" applyFont="1" applyAlignment="1">
      <alignment horizontal="right" vertical="center"/>
    </xf>
    <xf numFmtId="0" fontId="36" fillId="6" borderId="120" xfId="7" applyFont="1" applyFill="1" applyBorder="1">
      <alignment vertical="center"/>
    </xf>
    <xf numFmtId="0" fontId="38" fillId="0" borderId="90" xfId="7" applyFont="1" applyBorder="1">
      <alignment vertical="center"/>
    </xf>
    <xf numFmtId="0" fontId="39" fillId="0" borderId="0" xfId="7" applyFont="1">
      <alignment vertical="center"/>
    </xf>
    <xf numFmtId="3" fontId="39" fillId="4" borderId="212" xfId="7" applyNumberFormat="1" applyFont="1" applyFill="1" applyBorder="1" applyAlignment="1">
      <alignment horizontal="center" vertical="center" shrinkToFit="1"/>
    </xf>
    <xf numFmtId="14" fontId="38" fillId="0" borderId="18" xfId="7" applyNumberFormat="1" applyFont="1" applyBorder="1">
      <alignment vertical="center"/>
    </xf>
    <xf numFmtId="14" fontId="38" fillId="0" borderId="117" xfId="7" applyNumberFormat="1" applyFont="1" applyBorder="1">
      <alignment vertical="center"/>
    </xf>
    <xf numFmtId="0" fontId="36" fillId="6" borderId="24" xfId="7" applyFont="1" applyFill="1" applyBorder="1">
      <alignment vertical="center"/>
    </xf>
    <xf numFmtId="0" fontId="38" fillId="11" borderId="5" xfId="7" applyFont="1" applyFill="1" applyBorder="1" applyAlignment="1">
      <alignment vertical="center" shrinkToFit="1"/>
    </xf>
    <xf numFmtId="0" fontId="38" fillId="11" borderId="150" xfId="7" applyFont="1" applyFill="1" applyBorder="1" applyAlignment="1">
      <alignment vertical="center" shrinkToFit="1"/>
    </xf>
    <xf numFmtId="3" fontId="39" fillId="4" borderId="99" xfId="7" applyNumberFormat="1" applyFont="1" applyFill="1" applyBorder="1" applyAlignment="1">
      <alignment horizontal="center" vertical="center" shrinkToFit="1"/>
    </xf>
    <xf numFmtId="0" fontId="38" fillId="0" borderId="160" xfId="7" applyFont="1" applyBorder="1">
      <alignment vertical="center"/>
    </xf>
    <xf numFmtId="0" fontId="38" fillId="0" borderId="130" xfId="7" applyFont="1" applyBorder="1">
      <alignment vertical="center"/>
    </xf>
    <xf numFmtId="0" fontId="38" fillId="11" borderId="148" xfId="7" applyFont="1" applyFill="1" applyBorder="1" applyAlignment="1">
      <alignment horizontal="left" vertical="center"/>
    </xf>
    <xf numFmtId="0" fontId="38" fillId="11" borderId="153" xfId="7" applyFont="1" applyFill="1" applyBorder="1" applyAlignment="1">
      <alignment horizontal="left" vertical="center"/>
    </xf>
    <xf numFmtId="0" fontId="38" fillId="0" borderId="0" xfId="7" applyFont="1" applyAlignment="1">
      <alignment horizontal="center" vertical="center"/>
    </xf>
    <xf numFmtId="0" fontId="38" fillId="11" borderId="21" xfId="7" applyFont="1" applyFill="1" applyBorder="1" applyAlignment="1">
      <alignment vertical="center" shrinkToFit="1"/>
    </xf>
    <xf numFmtId="3" fontId="38" fillId="5" borderId="128" xfId="7" applyNumberFormat="1" applyFont="1" applyFill="1" applyBorder="1">
      <alignment vertical="center"/>
    </xf>
    <xf numFmtId="3" fontId="38" fillId="5" borderId="159" xfId="7" applyNumberFormat="1" applyFont="1" applyFill="1" applyBorder="1">
      <alignment vertical="center"/>
    </xf>
    <xf numFmtId="0" fontId="28" fillId="0" borderId="0" xfId="7" applyAlignment="1">
      <alignment horizontal="left" vertical="center"/>
    </xf>
    <xf numFmtId="0" fontId="28" fillId="5" borderId="0" xfId="7" applyFill="1" applyAlignment="1">
      <alignment horizontal="left" vertical="center"/>
    </xf>
    <xf numFmtId="0" fontId="28" fillId="11" borderId="0" xfId="7" applyFill="1" applyAlignment="1">
      <alignment horizontal="left" vertical="center"/>
    </xf>
    <xf numFmtId="0" fontId="28" fillId="11" borderId="0" xfId="7" applyFill="1">
      <alignment vertical="center"/>
    </xf>
    <xf numFmtId="0" fontId="5" fillId="11" borderId="0" xfId="7" applyFont="1" applyFill="1">
      <alignment vertical="center"/>
    </xf>
    <xf numFmtId="0" fontId="5" fillId="11" borderId="0" xfId="7" applyFont="1" applyFill="1" applyAlignment="1">
      <alignment horizontal="center" vertical="center"/>
    </xf>
    <xf numFmtId="3" fontId="38" fillId="5" borderId="104" xfId="7" applyNumberFormat="1" applyFont="1" applyFill="1" applyBorder="1">
      <alignment vertical="center"/>
    </xf>
    <xf numFmtId="3" fontId="38" fillId="5" borderId="107" xfId="7" applyNumberFormat="1" applyFont="1" applyFill="1" applyBorder="1">
      <alignment vertical="center"/>
    </xf>
    <xf numFmtId="3" fontId="38" fillId="5" borderId="110" xfId="7" applyNumberFormat="1" applyFont="1" applyFill="1" applyBorder="1">
      <alignment vertical="center"/>
    </xf>
    <xf numFmtId="3" fontId="38" fillId="5" borderId="115" xfId="7" applyNumberFormat="1" applyFont="1" applyFill="1" applyBorder="1">
      <alignment vertical="center"/>
    </xf>
    <xf numFmtId="3" fontId="38" fillId="5" borderId="123" xfId="7" applyNumberFormat="1" applyFont="1" applyFill="1" applyBorder="1">
      <alignment vertical="center"/>
    </xf>
    <xf numFmtId="0" fontId="38" fillId="0" borderId="217" xfId="7" applyFont="1" applyBorder="1" applyAlignment="1">
      <alignment horizontal="left" vertical="center" shrinkToFit="1"/>
    </xf>
    <xf numFmtId="3" fontId="38" fillId="5" borderId="217" xfId="7" applyNumberFormat="1" applyFont="1" applyFill="1" applyBorder="1">
      <alignment vertical="center"/>
    </xf>
    <xf numFmtId="14" fontId="38" fillId="0" borderId="213" xfId="7" quotePrefix="1" applyNumberFormat="1" applyFont="1" applyBorder="1" applyAlignment="1">
      <alignment horizontal="right" vertical="center" shrinkToFit="1"/>
    </xf>
    <xf numFmtId="0" fontId="38" fillId="0" borderId="100" xfId="7" applyFont="1" applyBorder="1" applyAlignment="1">
      <alignment horizontal="left" vertical="center" shrinkToFit="1"/>
    </xf>
    <xf numFmtId="14" fontId="38" fillId="0" borderId="213" xfId="7" applyNumberFormat="1" applyFont="1" applyBorder="1" applyAlignment="1">
      <alignment horizontal="right" vertical="center" shrinkToFit="1"/>
    </xf>
    <xf numFmtId="0" fontId="38" fillId="0" borderId="128" xfId="7" applyFont="1" applyBorder="1" applyAlignment="1">
      <alignment horizontal="left" vertical="center" shrinkToFit="1"/>
    </xf>
    <xf numFmtId="0" fontId="38" fillId="8" borderId="220" xfId="7" applyFont="1" applyFill="1" applyBorder="1" applyAlignment="1">
      <alignment horizontal="left" vertical="center" shrinkToFit="1"/>
    </xf>
    <xf numFmtId="0" fontId="38" fillId="8" borderId="220" xfId="7" applyFont="1" applyFill="1" applyBorder="1" applyAlignment="1">
      <alignment horizontal="left" vertical="center"/>
    </xf>
    <xf numFmtId="0" fontId="38" fillId="8" borderId="154" xfId="7" applyFont="1" applyFill="1" applyBorder="1" applyAlignment="1">
      <alignment horizontal="center" vertical="center"/>
    </xf>
    <xf numFmtId="0" fontId="38" fillId="8" borderId="211" xfId="7" applyFont="1" applyFill="1" applyBorder="1" applyAlignment="1">
      <alignment horizontal="center" vertical="center"/>
    </xf>
    <xf numFmtId="0" fontId="38" fillId="8" borderId="158" xfId="7" applyFont="1" applyFill="1" applyBorder="1" applyAlignment="1">
      <alignment horizontal="center" vertical="center"/>
    </xf>
    <xf numFmtId="0" fontId="38" fillId="8" borderId="154" xfId="7" applyFont="1" applyFill="1" applyBorder="1" applyAlignment="1">
      <alignment horizontal="left" vertical="center" shrinkToFit="1"/>
    </xf>
    <xf numFmtId="3" fontId="38" fillId="8" borderId="220" xfId="7" applyNumberFormat="1" applyFont="1" applyFill="1" applyBorder="1">
      <alignment vertical="center"/>
    </xf>
    <xf numFmtId="14" fontId="38" fillId="8" borderId="158" xfId="7" quotePrefix="1" applyNumberFormat="1" applyFont="1" applyFill="1" applyBorder="1" applyAlignment="1">
      <alignment horizontal="right" vertical="center" shrinkToFit="1"/>
    </xf>
    <xf numFmtId="0" fontId="38" fillId="8" borderId="214" xfId="7" applyFont="1" applyFill="1" applyBorder="1" applyAlignment="1">
      <alignment horizontal="left" vertical="center" shrinkToFit="1"/>
    </xf>
    <xf numFmtId="0" fontId="38" fillId="8" borderId="214" xfId="7" applyFont="1" applyFill="1" applyBorder="1" applyAlignment="1">
      <alignment horizontal="left" vertical="center"/>
    </xf>
    <xf numFmtId="0" fontId="38" fillId="8" borderId="215" xfId="7" applyFont="1" applyFill="1" applyBorder="1" applyAlignment="1">
      <alignment horizontal="center" vertical="center"/>
    </xf>
    <xf numFmtId="0" fontId="38" fillId="8" borderId="216" xfId="7" applyFont="1" applyFill="1" applyBorder="1" applyAlignment="1">
      <alignment horizontal="center" vertical="center"/>
    </xf>
    <xf numFmtId="0" fontId="38" fillId="8" borderId="135" xfId="7" applyFont="1" applyFill="1" applyBorder="1" applyAlignment="1">
      <alignment horizontal="center" vertical="center"/>
    </xf>
    <xf numFmtId="0" fontId="38" fillId="8" borderId="215" xfId="7" applyFont="1" applyFill="1" applyBorder="1" applyAlignment="1">
      <alignment horizontal="left" vertical="center" shrinkToFit="1"/>
    </xf>
    <xf numFmtId="3" fontId="38" fillId="8" borderId="214" xfId="7" applyNumberFormat="1" applyFont="1" applyFill="1" applyBorder="1">
      <alignment vertical="center"/>
    </xf>
    <xf numFmtId="14" fontId="38" fillId="8" borderId="135" xfId="7" quotePrefix="1" applyNumberFormat="1" applyFont="1" applyFill="1" applyBorder="1" applyAlignment="1">
      <alignment horizontal="right" vertical="center" shrinkToFit="1"/>
    </xf>
    <xf numFmtId="0" fontId="29" fillId="11" borderId="0" xfId="7" applyFont="1" applyFill="1">
      <alignment vertical="center"/>
    </xf>
    <xf numFmtId="0" fontId="29" fillId="0" borderId="0" xfId="7" applyFont="1" applyAlignment="1">
      <alignment horizontal="left" vertical="center"/>
    </xf>
    <xf numFmtId="0" fontId="38" fillId="10" borderId="6" xfId="7" applyFont="1" applyFill="1" applyBorder="1" applyAlignment="1">
      <alignment horizontal="right" vertical="center" shrinkToFit="1"/>
    </xf>
    <xf numFmtId="0" fontId="38" fillId="10" borderId="146" xfId="7" applyFont="1" applyFill="1" applyBorder="1" applyAlignment="1">
      <alignment horizontal="right" vertical="center" shrinkToFit="1"/>
    </xf>
    <xf numFmtId="0" fontId="38" fillId="10" borderId="11" xfId="7" applyFont="1" applyFill="1" applyBorder="1" applyAlignment="1">
      <alignment horizontal="right" vertical="center" shrinkToFit="1"/>
    </xf>
    <xf numFmtId="0" fontId="38" fillId="10" borderId="149" xfId="7" applyFont="1" applyFill="1" applyBorder="1" applyAlignment="1">
      <alignment horizontal="right" vertical="center" shrinkToFit="1"/>
    </xf>
    <xf numFmtId="0" fontId="38" fillId="10" borderId="22" xfId="7" applyFont="1" applyFill="1" applyBorder="1" applyAlignment="1">
      <alignment horizontal="right" vertical="center" shrinkToFit="1"/>
    </xf>
    <xf numFmtId="0" fontId="38" fillId="10" borderId="151" xfId="7" applyFont="1" applyFill="1" applyBorder="1" applyAlignment="1">
      <alignment horizontal="right" vertical="center" shrinkToFit="1"/>
    </xf>
    <xf numFmtId="190" fontId="7" fillId="10" borderId="210" xfId="6" applyNumberFormat="1" applyFont="1" applyFill="1" applyBorder="1" applyAlignment="1">
      <alignment horizontal="right" vertical="center"/>
    </xf>
    <xf numFmtId="177" fontId="9" fillId="10" borderId="45" xfId="6" applyNumberFormat="1" applyFont="1" applyFill="1" applyBorder="1" applyAlignment="1">
      <alignment horizontal="center" vertical="center"/>
    </xf>
    <xf numFmtId="0" fontId="3" fillId="0" borderId="0" xfId="6" applyAlignment="1">
      <alignment vertical="center" wrapText="1"/>
    </xf>
    <xf numFmtId="0" fontId="3" fillId="0" borderId="179" xfId="6" applyBorder="1" applyAlignment="1">
      <alignment horizontal="right" vertical="center"/>
    </xf>
    <xf numFmtId="0" fontId="37" fillId="0" borderId="0" xfId="6" applyFont="1" applyAlignment="1">
      <alignment vertical="center"/>
    </xf>
    <xf numFmtId="0" fontId="7" fillId="0" borderId="172" xfId="6" applyFont="1" applyBorder="1" applyAlignment="1">
      <alignment vertical="center"/>
    </xf>
    <xf numFmtId="0" fontId="36" fillId="0" borderId="59" xfId="6" applyFont="1" applyBorder="1" applyAlignment="1">
      <alignment horizontal="center" vertical="center"/>
    </xf>
    <xf numFmtId="0" fontId="36" fillId="0" borderId="54" xfId="6" applyFont="1" applyBorder="1" applyAlignment="1">
      <alignment horizontal="center" vertical="center"/>
    </xf>
    <xf numFmtId="0" fontId="36" fillId="4" borderId="45" xfId="6" applyFont="1" applyFill="1" applyBorder="1" applyAlignment="1">
      <alignment horizontal="center" vertical="center"/>
    </xf>
    <xf numFmtId="0" fontId="9" fillId="8" borderId="64" xfId="6" applyFont="1" applyFill="1" applyBorder="1" applyAlignment="1">
      <alignment horizontal="center" vertical="center"/>
    </xf>
    <xf numFmtId="0" fontId="9" fillId="8" borderId="65" xfId="6" applyFont="1" applyFill="1" applyBorder="1" applyAlignment="1">
      <alignment horizontal="center" vertical="center"/>
    </xf>
    <xf numFmtId="177" fontId="9" fillId="10" borderId="59" xfId="6" applyNumberFormat="1" applyFont="1" applyFill="1" applyBorder="1" applyAlignment="1">
      <alignment horizontal="center" vertical="center"/>
    </xf>
    <xf numFmtId="177" fontId="9" fillId="10" borderId="54" xfId="6" applyNumberFormat="1" applyFont="1" applyFill="1" applyBorder="1" applyAlignment="1">
      <alignment horizontal="center" vertical="center"/>
    </xf>
    <xf numFmtId="0" fontId="36" fillId="0" borderId="45" xfId="6" applyFont="1" applyBorder="1" applyAlignment="1">
      <alignment horizontal="center" vertical="center"/>
    </xf>
    <xf numFmtId="38" fontId="47" fillId="0" borderId="46" xfId="1" applyFont="1" applyBorder="1" applyAlignment="1">
      <alignment horizontal="center" vertical="center"/>
    </xf>
    <xf numFmtId="38" fontId="47" fillId="0" borderId="47" xfId="1" applyFont="1" applyBorder="1" applyAlignment="1">
      <alignment horizontal="center" vertical="center"/>
    </xf>
    <xf numFmtId="0" fontId="48" fillId="0" borderId="64" xfId="6" applyFont="1" applyBorder="1" applyAlignment="1">
      <alignment horizontal="center" vertical="center"/>
    </xf>
    <xf numFmtId="0" fontId="48" fillId="0" borderId="65" xfId="6" applyFont="1" applyBorder="1" applyAlignment="1">
      <alignment horizontal="center" vertical="center"/>
    </xf>
    <xf numFmtId="0" fontId="36" fillId="0" borderId="64" xfId="6" applyFont="1" applyBorder="1" applyAlignment="1">
      <alignment horizontal="right" vertical="center"/>
    </xf>
    <xf numFmtId="0" fontId="36" fillId="5" borderId="65" xfId="6" applyFont="1" applyFill="1" applyBorder="1" applyAlignment="1">
      <alignment horizontal="center" vertical="center"/>
    </xf>
    <xf numFmtId="0" fontId="36" fillId="5" borderId="42" xfId="6" applyFont="1" applyFill="1" applyBorder="1" applyAlignment="1">
      <alignment horizontal="center" vertical="center"/>
    </xf>
    <xf numFmtId="0" fontId="36" fillId="0" borderId="46" xfId="6" applyFont="1" applyBorder="1" applyAlignment="1">
      <alignment horizontal="right" vertical="center"/>
    </xf>
    <xf numFmtId="0" fontId="36" fillId="5" borderId="47" xfId="6" applyFont="1" applyFill="1" applyBorder="1" applyAlignment="1">
      <alignment horizontal="center" vertical="center"/>
    </xf>
    <xf numFmtId="0" fontId="36" fillId="5" borderId="48" xfId="6" applyFont="1" applyFill="1" applyBorder="1" applyAlignment="1">
      <alignment horizontal="center" vertical="center"/>
    </xf>
    <xf numFmtId="0" fontId="36" fillId="5" borderId="54" xfId="6" applyFont="1" applyFill="1" applyBorder="1" applyAlignment="1">
      <alignment horizontal="center" vertical="center"/>
    </xf>
    <xf numFmtId="0" fontId="36" fillId="5" borderId="45" xfId="6" applyFont="1" applyFill="1" applyBorder="1" applyAlignment="1">
      <alignment horizontal="center" vertical="center"/>
    </xf>
    <xf numFmtId="0" fontId="36" fillId="0" borderId="37" xfId="6" applyFont="1" applyBorder="1" applyAlignment="1">
      <alignment horizontal="right" vertical="center"/>
    </xf>
    <xf numFmtId="0" fontId="36" fillId="6" borderId="210" xfId="6" applyFont="1" applyFill="1" applyBorder="1" applyAlignment="1">
      <alignment horizontal="center" vertical="center"/>
    </xf>
    <xf numFmtId="0" fontId="36" fillId="6" borderId="38" xfId="6" applyFont="1" applyFill="1" applyBorder="1" applyAlignment="1">
      <alignment horizontal="center" vertical="center"/>
    </xf>
    <xf numFmtId="0" fontId="36" fillId="5" borderId="68" xfId="6" applyFont="1" applyFill="1" applyBorder="1" applyAlignment="1">
      <alignment horizontal="center" vertical="center"/>
    </xf>
    <xf numFmtId="0" fontId="36" fillId="5" borderId="69" xfId="6" applyFont="1" applyFill="1" applyBorder="1" applyAlignment="1">
      <alignment horizontal="center" vertical="center"/>
    </xf>
    <xf numFmtId="0" fontId="36" fillId="5" borderId="46" xfId="6" applyFont="1" applyFill="1" applyBorder="1" applyAlignment="1">
      <alignment horizontal="center" vertical="center"/>
    </xf>
    <xf numFmtId="0" fontId="36" fillId="5" borderId="59" xfId="6" applyFont="1" applyFill="1" applyBorder="1" applyAlignment="1">
      <alignment horizontal="center" vertical="center"/>
    </xf>
    <xf numFmtId="0" fontId="36" fillId="5" borderId="61" xfId="6" applyFont="1" applyFill="1" applyBorder="1" applyAlignment="1">
      <alignment horizontal="center" vertical="center"/>
    </xf>
    <xf numFmtId="0" fontId="36" fillId="6" borderId="42" xfId="6" applyFont="1" applyFill="1" applyBorder="1" applyAlignment="1">
      <alignment vertical="center"/>
    </xf>
    <xf numFmtId="0" fontId="36" fillId="6" borderId="48" xfId="6" applyFont="1" applyFill="1" applyBorder="1" applyAlignment="1">
      <alignment vertical="center"/>
    </xf>
    <xf numFmtId="0" fontId="36" fillId="6" borderId="45" xfId="6" applyFont="1" applyFill="1" applyBorder="1" applyAlignment="1">
      <alignment vertical="center"/>
    </xf>
    <xf numFmtId="0" fontId="36" fillId="6" borderId="63" xfId="6" applyFont="1" applyFill="1" applyBorder="1" applyAlignment="1">
      <alignment horizontal="center" vertical="center"/>
    </xf>
    <xf numFmtId="0" fontId="36" fillId="4" borderId="51" xfId="6" applyFont="1" applyFill="1" applyBorder="1" applyAlignment="1">
      <alignment horizontal="center" vertical="center"/>
    </xf>
    <xf numFmtId="0" fontId="36" fillId="4" borderId="53" xfId="6" applyFont="1" applyFill="1" applyBorder="1" applyAlignment="1">
      <alignment horizontal="center" vertical="center"/>
    </xf>
    <xf numFmtId="0" fontId="36" fillId="6" borderId="183" xfId="6" applyFont="1" applyFill="1" applyBorder="1" applyAlignment="1">
      <alignment horizontal="center" vertical="center"/>
    </xf>
    <xf numFmtId="0" fontId="36" fillId="6" borderId="52" xfId="6" applyFont="1" applyFill="1" applyBorder="1" applyAlignment="1">
      <alignment horizontal="center" vertical="center"/>
    </xf>
    <xf numFmtId="0" fontId="36" fillId="6" borderId="53" xfId="6" applyFont="1" applyFill="1" applyBorder="1" applyAlignment="1">
      <alignment horizontal="center" vertical="center"/>
    </xf>
    <xf numFmtId="0" fontId="36" fillId="4" borderId="183" xfId="6" applyFont="1" applyFill="1" applyBorder="1" applyAlignment="1">
      <alignment horizontal="center" vertical="center"/>
    </xf>
    <xf numFmtId="0" fontId="48" fillId="0" borderId="42" xfId="6" applyFont="1" applyBorder="1" applyAlignment="1">
      <alignment horizontal="center" vertical="center"/>
    </xf>
    <xf numFmtId="38" fontId="47" fillId="0" borderId="48" xfId="1" applyFont="1" applyBorder="1" applyAlignment="1">
      <alignment horizontal="center" vertical="center"/>
    </xf>
    <xf numFmtId="0" fontId="12" fillId="0" borderId="0" xfId="6" applyFont="1" applyAlignment="1">
      <alignment vertical="center" shrinkToFit="1"/>
    </xf>
    <xf numFmtId="0" fontId="6" fillId="0" borderId="0" xfId="6" applyFont="1" applyAlignment="1">
      <alignment vertical="center" wrapText="1" shrinkToFit="1"/>
    </xf>
    <xf numFmtId="0" fontId="12" fillId="0" borderId="0" xfId="6" applyFont="1" applyAlignment="1">
      <alignment vertical="center" wrapText="1" shrinkToFit="1"/>
    </xf>
    <xf numFmtId="38" fontId="47" fillId="0" borderId="52" xfId="1" applyFont="1" applyBorder="1" applyAlignment="1">
      <alignment horizontal="center" vertical="center"/>
    </xf>
    <xf numFmtId="0" fontId="36" fillId="0" borderId="53" xfId="6" applyFont="1" applyBorder="1" applyAlignment="1">
      <alignment horizontal="center" vertical="center"/>
    </xf>
    <xf numFmtId="0" fontId="36" fillId="5" borderId="183" xfId="6" applyFont="1" applyFill="1" applyBorder="1" applyAlignment="1">
      <alignment horizontal="center" vertical="center"/>
    </xf>
    <xf numFmtId="0" fontId="36" fillId="5" borderId="53" xfId="6" applyFont="1" applyFill="1" applyBorder="1" applyAlignment="1">
      <alignment horizontal="center" vertical="center"/>
    </xf>
    <xf numFmtId="0" fontId="36" fillId="5" borderId="64" xfId="6" applyFont="1" applyFill="1" applyBorder="1" applyAlignment="1">
      <alignment horizontal="center" vertical="center"/>
    </xf>
    <xf numFmtId="0" fontId="36" fillId="0" borderId="62" xfId="6" applyFont="1" applyBorder="1" applyAlignment="1">
      <alignment horizontal="right" vertical="center"/>
    </xf>
    <xf numFmtId="0" fontId="36" fillId="6" borderId="58" xfId="6" applyFont="1" applyFill="1" applyBorder="1" applyAlignment="1">
      <alignment horizontal="center" vertical="center"/>
    </xf>
    <xf numFmtId="0" fontId="9" fillId="8" borderId="183" xfId="6" applyFont="1" applyFill="1" applyBorder="1" applyAlignment="1">
      <alignment horizontal="center" vertical="center"/>
    </xf>
    <xf numFmtId="177" fontId="9" fillId="10" borderId="53" xfId="6" applyNumberFormat="1" applyFont="1" applyFill="1" applyBorder="1" applyAlignment="1">
      <alignment horizontal="center" vertical="center"/>
    </xf>
    <xf numFmtId="0" fontId="49" fillId="0" borderId="0" xfId="6" applyFont="1" applyAlignment="1">
      <alignment vertical="center"/>
    </xf>
    <xf numFmtId="178" fontId="14" fillId="11" borderId="69" xfId="6" applyNumberFormat="1" applyFont="1" applyFill="1" applyBorder="1" applyAlignment="1">
      <alignment horizontal="center" vertical="center"/>
    </xf>
    <xf numFmtId="3" fontId="3" fillId="11" borderId="51" xfId="8" applyNumberFormat="1" applyFill="1" applyBorder="1" applyAlignment="1">
      <alignment horizontal="right" vertical="center" shrinkToFit="1"/>
    </xf>
    <xf numFmtId="0" fontId="3" fillId="11" borderId="69" xfId="8" applyFill="1" applyBorder="1" applyAlignment="1">
      <alignment horizontal="center" vertical="center" shrinkToFit="1"/>
    </xf>
    <xf numFmtId="0" fontId="3" fillId="11" borderId="77" xfId="8" applyFill="1" applyBorder="1" applyAlignment="1">
      <alignment horizontal="center" vertical="center" shrinkToFit="1"/>
    </xf>
    <xf numFmtId="177" fontId="3" fillId="10" borderId="221" xfId="2" applyNumberFormat="1" applyFont="1" applyFill="1" applyBorder="1" applyAlignment="1">
      <alignment horizontal="center" vertical="center"/>
    </xf>
    <xf numFmtId="192" fontId="3" fillId="9" borderId="73" xfId="8" applyNumberFormat="1" applyFill="1" applyBorder="1" applyAlignment="1">
      <alignment horizontal="center" vertical="center" shrinkToFit="1"/>
    </xf>
    <xf numFmtId="192" fontId="3" fillId="9" borderId="70" xfId="8" applyNumberFormat="1" applyFill="1" applyBorder="1" applyAlignment="1">
      <alignment horizontal="center" vertical="center" shrinkToFit="1"/>
    </xf>
    <xf numFmtId="192" fontId="3" fillId="9" borderId="186" xfId="8" applyNumberFormat="1" applyFill="1" applyBorder="1" applyAlignment="1">
      <alignment horizontal="center" vertical="center" shrinkToFit="1"/>
    </xf>
    <xf numFmtId="0" fontId="3" fillId="11" borderId="36" xfId="8" applyFill="1" applyBorder="1" applyAlignment="1">
      <alignment horizontal="center" vertical="center"/>
    </xf>
    <xf numFmtId="0" fontId="12" fillId="11" borderId="36" xfId="6" applyFont="1" applyFill="1" applyBorder="1" applyAlignment="1">
      <alignment horizontal="center" vertical="center" shrinkToFit="1"/>
    </xf>
    <xf numFmtId="0" fontId="3" fillId="11" borderId="89" xfId="6" applyFill="1" applyBorder="1" applyAlignment="1">
      <alignment horizontal="center" vertical="center"/>
    </xf>
    <xf numFmtId="0" fontId="3" fillId="11" borderId="91" xfId="6" applyFill="1" applyBorder="1" applyAlignment="1">
      <alignment horizontal="center" vertical="center"/>
    </xf>
    <xf numFmtId="0" fontId="3" fillId="11" borderId="92" xfId="6" applyFill="1" applyBorder="1" applyAlignment="1">
      <alignment horizontal="center" vertical="center"/>
    </xf>
    <xf numFmtId="0" fontId="3" fillId="4" borderId="85" xfId="8" applyFill="1" applyBorder="1" applyAlignment="1">
      <alignment horizontal="center" vertical="center" shrinkToFit="1"/>
    </xf>
    <xf numFmtId="0" fontId="3" fillId="4" borderId="95" xfId="6" applyFill="1" applyBorder="1" applyAlignment="1">
      <alignment vertical="center" shrinkToFit="1"/>
    </xf>
    <xf numFmtId="184" fontId="3" fillId="0" borderId="70" xfId="6" applyNumberFormat="1" applyBorder="1" applyAlignment="1">
      <alignment horizontal="right" vertical="center" shrinkToFit="1"/>
    </xf>
    <xf numFmtId="184" fontId="3" fillId="0" borderId="78" xfId="6" applyNumberFormat="1" applyBorder="1" applyAlignment="1">
      <alignment horizontal="right" vertical="center" shrinkToFit="1"/>
    </xf>
    <xf numFmtId="0" fontId="15" fillId="4" borderId="210" xfId="6" applyFont="1" applyFill="1" applyBorder="1" applyAlignment="1">
      <alignment horizontal="center" vertical="center"/>
    </xf>
    <xf numFmtId="184" fontId="3" fillId="0" borderId="0" xfId="8" applyNumberFormat="1" applyAlignment="1">
      <alignment horizontal="right" vertical="center" shrinkToFit="1"/>
    </xf>
    <xf numFmtId="0" fontId="3" fillId="0" borderId="39" xfId="8" applyBorder="1" applyAlignment="1">
      <alignment vertical="center"/>
    </xf>
    <xf numFmtId="3" fontId="3" fillId="0" borderId="0" xfId="6" applyNumberFormat="1" applyAlignment="1">
      <alignment vertical="center"/>
    </xf>
    <xf numFmtId="3" fontId="7" fillId="0" borderId="0" xfId="6" applyNumberFormat="1" applyFont="1" applyAlignment="1">
      <alignment horizontal="right" vertical="center"/>
    </xf>
    <xf numFmtId="3" fontId="38" fillId="5" borderId="153" xfId="7" applyNumberFormat="1" applyFont="1" applyFill="1" applyBorder="1">
      <alignment vertical="center"/>
    </xf>
    <xf numFmtId="38" fontId="38" fillId="5" borderId="131" xfId="7" applyNumberFormat="1" applyFont="1" applyFill="1" applyBorder="1">
      <alignment vertical="center"/>
    </xf>
    <xf numFmtId="0" fontId="6" fillId="0" borderId="0" xfId="6" applyFont="1"/>
    <xf numFmtId="0" fontId="37" fillId="0" borderId="0" xfId="6" applyFont="1" applyAlignment="1">
      <alignment horizontal="right"/>
    </xf>
    <xf numFmtId="0" fontId="54" fillId="0" borderId="0" xfId="6" applyFont="1" applyAlignment="1">
      <alignment vertical="center"/>
    </xf>
    <xf numFmtId="0" fontId="51" fillId="0" borderId="0" xfId="6" applyFont="1" applyAlignment="1">
      <alignment vertical="center" wrapText="1" shrinkToFit="1"/>
    </xf>
    <xf numFmtId="0" fontId="23" fillId="0" borderId="0" xfId="6" applyFont="1"/>
    <xf numFmtId="0" fontId="3" fillId="0" borderId="39" xfId="6" applyBorder="1" applyAlignment="1">
      <alignment vertical="top"/>
    </xf>
    <xf numFmtId="0" fontId="3" fillId="0" borderId="0" xfId="6" applyAlignment="1">
      <alignment vertical="top"/>
    </xf>
    <xf numFmtId="0" fontId="24" fillId="0" borderId="0" xfId="6" applyFont="1" applyAlignment="1">
      <alignment vertical="center"/>
    </xf>
    <xf numFmtId="0" fontId="49" fillId="0" borderId="49" xfId="6" applyFont="1" applyBorder="1" applyAlignment="1">
      <alignment vertical="center"/>
    </xf>
    <xf numFmtId="0" fontId="52" fillId="0" borderId="39" xfId="6" applyFont="1" applyBorder="1" applyAlignment="1">
      <alignment horizontal="right"/>
    </xf>
    <xf numFmtId="38" fontId="3" fillId="0" borderId="0" xfId="2" applyFont="1" applyFill="1" applyBorder="1" applyAlignment="1">
      <alignment vertical="center"/>
    </xf>
    <xf numFmtId="187" fontId="3" fillId="0" borderId="0" xfId="6" applyNumberFormat="1" applyAlignment="1">
      <alignment vertical="center"/>
    </xf>
    <xf numFmtId="0" fontId="38" fillId="0" borderId="0" xfId="7" applyFont="1" applyAlignment="1">
      <alignment vertical="center" shrinkToFit="1"/>
    </xf>
    <xf numFmtId="0" fontId="53" fillId="0" borderId="0" xfId="7" applyFont="1">
      <alignment vertical="center"/>
    </xf>
    <xf numFmtId="0" fontId="37" fillId="0" borderId="0" xfId="7" applyFont="1" applyAlignment="1">
      <alignment horizontal="right" vertical="center" shrinkToFit="1"/>
    </xf>
    <xf numFmtId="38" fontId="37" fillId="0" borderId="0" xfId="1" applyFont="1" applyFill="1" applyBorder="1" applyAlignment="1">
      <alignment horizontal="right" vertical="center"/>
    </xf>
    <xf numFmtId="3" fontId="37" fillId="0" borderId="0" xfId="7" applyNumberFormat="1" applyFont="1" applyAlignment="1">
      <alignment vertical="center" shrinkToFit="1"/>
    </xf>
    <xf numFmtId="0" fontId="36" fillId="0" borderId="0" xfId="7" applyFont="1">
      <alignment vertical="center"/>
    </xf>
    <xf numFmtId="38" fontId="39" fillId="0" borderId="0" xfId="1" applyFont="1" applyFill="1" applyBorder="1" applyAlignment="1">
      <alignment vertical="center"/>
    </xf>
    <xf numFmtId="3" fontId="7" fillId="0" borderId="0" xfId="7" applyNumberFormat="1" applyFont="1">
      <alignment vertical="center"/>
    </xf>
    <xf numFmtId="0" fontId="7" fillId="0" borderId="0" xfId="7" applyFont="1">
      <alignment vertical="center"/>
    </xf>
    <xf numFmtId="178" fontId="12" fillId="0" borderId="0" xfId="6" applyNumberFormat="1" applyFont="1" applyAlignment="1">
      <alignment vertical="center"/>
    </xf>
    <xf numFmtId="0" fontId="8" fillId="0" borderId="90" xfId="6" applyFont="1" applyBorder="1" applyAlignment="1">
      <alignment wrapText="1"/>
    </xf>
    <xf numFmtId="3" fontId="12" fillId="0" borderId="0" xfId="6" applyNumberFormat="1" applyFont="1" applyAlignment="1">
      <alignment horizontal="center" vertical="center"/>
    </xf>
    <xf numFmtId="0" fontId="56" fillId="0" borderId="0" xfId="6" applyFont="1" applyAlignment="1">
      <alignment horizontal="center" wrapText="1"/>
    </xf>
    <xf numFmtId="0" fontId="24" fillId="0" borderId="0" xfId="6" applyFont="1" applyAlignment="1">
      <alignment horizontal="right" vertical="center"/>
    </xf>
    <xf numFmtId="0" fontId="55" fillId="0" borderId="0" xfId="6" applyFont="1" applyAlignment="1">
      <alignment horizontal="right" vertical="center"/>
    </xf>
    <xf numFmtId="3" fontId="24" fillId="0" borderId="0" xfId="6" applyNumberFormat="1" applyFont="1" applyAlignment="1">
      <alignment horizontal="center" vertical="center"/>
    </xf>
    <xf numFmtId="0" fontId="23" fillId="0" borderId="39" xfId="6" applyFont="1" applyBorder="1" applyAlignment="1">
      <alignment horizontal="right" vertical="center"/>
    </xf>
    <xf numFmtId="178" fontId="7" fillId="4" borderId="39" xfId="6" applyNumberFormat="1" applyFont="1" applyFill="1" applyBorder="1" applyAlignment="1">
      <alignment horizontal="center" vertical="center"/>
    </xf>
    <xf numFmtId="178" fontId="7" fillId="4" borderId="38" xfId="6" applyNumberFormat="1" applyFont="1" applyFill="1" applyBorder="1" applyAlignment="1">
      <alignment horizontal="center" vertical="center"/>
    </xf>
    <xf numFmtId="178" fontId="7" fillId="4" borderId="31" xfId="6" applyNumberFormat="1" applyFont="1" applyFill="1" applyBorder="1" applyAlignment="1">
      <alignment horizontal="center" vertical="center"/>
    </xf>
    <xf numFmtId="178" fontId="7" fillId="4" borderId="182" xfId="6" applyNumberFormat="1" applyFont="1" applyFill="1" applyBorder="1" applyAlignment="1">
      <alignment horizontal="center" vertical="center"/>
    </xf>
    <xf numFmtId="178" fontId="3" fillId="9" borderId="182" xfId="6" applyNumberFormat="1" applyFill="1" applyBorder="1" applyAlignment="1">
      <alignment vertical="center" wrapText="1"/>
    </xf>
    <xf numFmtId="0" fontId="57" fillId="0" borderId="0" xfId="6" applyFont="1" applyAlignment="1">
      <alignment horizontal="right"/>
    </xf>
    <xf numFmtId="187" fontId="24" fillId="0" borderId="0" xfId="6" applyNumberFormat="1" applyFont="1" applyAlignment="1">
      <alignment vertical="center"/>
    </xf>
    <xf numFmtId="0" fontId="24" fillId="0" borderId="0" xfId="6" applyFont="1" applyAlignment="1">
      <alignment horizontal="center" vertical="center"/>
    </xf>
    <xf numFmtId="0" fontId="23" fillId="0" borderId="64" xfId="6" applyFont="1" applyBorder="1" applyAlignment="1">
      <alignment horizontal="center" vertical="center" shrinkToFit="1"/>
    </xf>
    <xf numFmtId="0" fontId="23" fillId="0" borderId="46" xfId="6" applyFont="1" applyBorder="1" applyAlignment="1">
      <alignment horizontal="center" vertical="center" shrinkToFit="1"/>
    </xf>
    <xf numFmtId="0" fontId="23" fillId="0" borderId="75" xfId="6" applyFont="1" applyBorder="1" applyAlignment="1">
      <alignment horizontal="center" vertical="center" shrinkToFit="1"/>
    </xf>
    <xf numFmtId="0" fontId="58" fillId="0" borderId="0" xfId="6" applyFont="1" applyAlignment="1">
      <alignment vertical="center"/>
    </xf>
    <xf numFmtId="178" fontId="23" fillId="9" borderId="83" xfId="6" applyNumberFormat="1" applyFont="1" applyFill="1" applyBorder="1" applyAlignment="1">
      <alignment vertical="center" shrinkToFit="1"/>
    </xf>
    <xf numFmtId="0" fontId="23" fillId="0" borderId="90" xfId="6" applyFont="1" applyBorder="1" applyAlignment="1">
      <alignment horizontal="center" vertical="center"/>
    </xf>
    <xf numFmtId="49" fontId="3" fillId="4" borderId="71" xfId="2" applyNumberFormat="1" applyFont="1" applyFill="1" applyBorder="1" applyAlignment="1">
      <alignment horizontal="right" vertical="center" shrinkToFit="1"/>
    </xf>
    <xf numFmtId="49" fontId="3" fillId="4" borderId="67" xfId="2" applyNumberFormat="1" applyFont="1" applyFill="1" applyBorder="1" applyAlignment="1">
      <alignment horizontal="right" vertical="center" shrinkToFit="1"/>
    </xf>
    <xf numFmtId="49" fontId="3" fillId="4" borderId="80" xfId="2" applyNumberFormat="1" applyFont="1" applyFill="1" applyBorder="1" applyAlignment="1">
      <alignment horizontal="right" vertical="center" shrinkToFit="1"/>
    </xf>
    <xf numFmtId="49" fontId="3" fillId="4" borderId="87" xfId="2" applyNumberFormat="1" applyFont="1" applyFill="1" applyBorder="1" applyAlignment="1">
      <alignment horizontal="right" vertical="center" shrinkToFit="1"/>
    </xf>
    <xf numFmtId="49" fontId="3" fillId="4" borderId="72" xfId="2" applyNumberFormat="1" applyFont="1" applyFill="1" applyBorder="1" applyAlignment="1">
      <alignment horizontal="right" vertical="center" shrinkToFit="1"/>
    </xf>
    <xf numFmtId="49" fontId="3" fillId="4" borderId="74" xfId="2" applyNumberFormat="1" applyFont="1" applyFill="1" applyBorder="1" applyAlignment="1">
      <alignment horizontal="right" vertical="center" shrinkToFit="1"/>
    </xf>
    <xf numFmtId="49" fontId="3" fillId="4" borderId="42" xfId="6" applyNumberFormat="1" applyFill="1" applyBorder="1" applyAlignment="1">
      <alignment horizontal="center" vertical="center"/>
    </xf>
    <xf numFmtId="49" fontId="3" fillId="4" borderId="48" xfId="6" applyNumberFormat="1" applyFill="1" applyBorder="1" applyAlignment="1">
      <alignment horizontal="center" vertical="center"/>
    </xf>
    <xf numFmtId="49" fontId="3" fillId="4" borderId="76" xfId="6" applyNumberFormat="1" applyFill="1" applyBorder="1" applyAlignment="1">
      <alignment horizontal="center" vertical="center"/>
    </xf>
    <xf numFmtId="49" fontId="3" fillId="4" borderId="81" xfId="6" applyNumberFormat="1" applyFill="1" applyBorder="1" applyAlignment="1">
      <alignment horizontal="right" vertical="center" shrinkToFit="1"/>
    </xf>
    <xf numFmtId="49" fontId="3" fillId="4" borderId="61" xfId="6" applyNumberFormat="1" applyFill="1" applyBorder="1" applyAlignment="1">
      <alignment horizontal="right" vertical="center" shrinkToFit="1"/>
    </xf>
    <xf numFmtId="49" fontId="3" fillId="4" borderId="48" xfId="6" applyNumberFormat="1" applyFill="1" applyBorder="1" applyAlignment="1">
      <alignment horizontal="right" vertical="center" shrinkToFit="1"/>
    </xf>
    <xf numFmtId="49" fontId="3" fillId="4" borderId="76" xfId="6" applyNumberFormat="1" applyFill="1" applyBorder="1" applyAlignment="1">
      <alignment horizontal="right" vertical="center" shrinkToFit="1"/>
    </xf>
    <xf numFmtId="0" fontId="34" fillId="0" borderId="0" xfId="7" applyFont="1" applyAlignment="1">
      <alignment horizontal="right" vertical="center"/>
    </xf>
    <xf numFmtId="3" fontId="7" fillId="4" borderId="99" xfId="7" applyNumberFormat="1" applyFont="1" applyFill="1" applyBorder="1" applyAlignment="1">
      <alignment horizontal="center" vertical="center" shrinkToFit="1"/>
    </xf>
    <xf numFmtId="3" fontId="7" fillId="4" borderId="212" xfId="7" applyNumberFormat="1" applyFont="1" applyFill="1" applyBorder="1" applyAlignment="1">
      <alignment horizontal="center" vertical="center" shrinkToFit="1"/>
    </xf>
    <xf numFmtId="0" fontId="3" fillId="0" borderId="160" xfId="7" applyFont="1" applyBorder="1">
      <alignment vertical="center"/>
    </xf>
    <xf numFmtId="0" fontId="3" fillId="10" borderId="16" xfId="7" applyFont="1" applyFill="1" applyBorder="1" applyAlignment="1">
      <alignment horizontal="right" vertical="center" shrinkToFit="1"/>
    </xf>
    <xf numFmtId="0" fontId="3" fillId="0" borderId="18" xfId="7" applyFont="1" applyBorder="1" applyAlignment="1">
      <alignment horizontal="right" vertical="center" shrinkToFit="1"/>
    </xf>
    <xf numFmtId="0" fontId="3" fillId="10" borderId="17" xfId="7" applyFont="1" applyFill="1" applyBorder="1" applyAlignment="1">
      <alignment horizontal="right" vertical="center" shrinkToFit="1"/>
    </xf>
    <xf numFmtId="0" fontId="3" fillId="0" borderId="106" xfId="7" applyFont="1" applyBorder="1" applyAlignment="1">
      <alignment horizontal="right" vertical="center" shrinkToFit="1"/>
    </xf>
    <xf numFmtId="38" fontId="3" fillId="0" borderId="18" xfId="1" applyFont="1" applyBorder="1" applyAlignment="1">
      <alignment horizontal="right" vertical="center"/>
    </xf>
    <xf numFmtId="38" fontId="3" fillId="0" borderId="160" xfId="1" applyFont="1" applyBorder="1" applyAlignment="1">
      <alignment horizontal="right" vertical="center"/>
    </xf>
    <xf numFmtId="0" fontId="3" fillId="0" borderId="159" xfId="7" applyFont="1" applyBorder="1">
      <alignment vertical="center"/>
    </xf>
    <xf numFmtId="0" fontId="3" fillId="10" borderId="21" xfId="7" applyFont="1" applyFill="1" applyBorder="1" applyAlignment="1">
      <alignment horizontal="right" vertical="center" shrinkToFit="1"/>
    </xf>
    <xf numFmtId="0" fontId="3" fillId="0" borderId="12" xfId="7" applyFont="1" applyBorder="1" applyAlignment="1">
      <alignment horizontal="right" vertical="center" shrinkToFit="1"/>
    </xf>
    <xf numFmtId="0" fontId="3" fillId="10" borderId="11" xfId="7" applyFont="1" applyFill="1" applyBorder="1" applyAlignment="1">
      <alignment horizontal="right" vertical="center" shrinkToFit="1"/>
    </xf>
    <xf numFmtId="0" fontId="3" fillId="0" borderId="127" xfId="7" applyFont="1" applyBorder="1" applyAlignment="1">
      <alignment horizontal="right" vertical="center" shrinkToFit="1"/>
    </xf>
    <xf numFmtId="38" fontId="3" fillId="0" borderId="12" xfId="1" applyFont="1" applyBorder="1" applyAlignment="1">
      <alignment horizontal="right" vertical="center"/>
    </xf>
    <xf numFmtId="38" fontId="3" fillId="0" borderId="159" xfId="1" applyFont="1" applyBorder="1" applyAlignment="1">
      <alignment horizontal="right" vertical="center"/>
    </xf>
    <xf numFmtId="0" fontId="3" fillId="0" borderId="130" xfId="7" applyFont="1" applyBorder="1">
      <alignment vertical="center"/>
    </xf>
    <xf numFmtId="0" fontId="3" fillId="10" borderId="150" xfId="7" applyFont="1" applyFill="1" applyBorder="1" applyAlignment="1">
      <alignment horizontal="right" vertical="center" shrinkToFit="1"/>
    </xf>
    <xf numFmtId="0" fontId="3" fillId="0" borderId="117" xfId="7" applyFont="1" applyBorder="1" applyAlignment="1">
      <alignment horizontal="right" vertical="center" shrinkToFit="1"/>
    </xf>
    <xf numFmtId="0" fontId="3" fillId="10" borderId="152" xfId="7" applyFont="1" applyFill="1" applyBorder="1" applyAlignment="1">
      <alignment horizontal="right" vertical="center" shrinkToFit="1"/>
    </xf>
    <xf numFmtId="0" fontId="3" fillId="0" borderId="118" xfId="7" applyFont="1" applyBorder="1" applyAlignment="1">
      <alignment horizontal="right" vertical="center" shrinkToFit="1"/>
    </xf>
    <xf numFmtId="38" fontId="3" fillId="0" borderId="117" xfId="1" applyFont="1" applyBorder="1" applyAlignment="1">
      <alignment horizontal="right" vertical="center"/>
    </xf>
    <xf numFmtId="38" fontId="3" fillId="0" borderId="130" xfId="1" applyFont="1" applyBorder="1" applyAlignment="1">
      <alignment horizontal="right" vertical="center"/>
    </xf>
    <xf numFmtId="0" fontId="7" fillId="4" borderId="1" xfId="7" applyFont="1" applyFill="1" applyBorder="1" applyAlignment="1">
      <alignment horizontal="center" vertical="center" shrinkToFit="1"/>
    </xf>
    <xf numFmtId="191" fontId="7" fillId="0" borderId="38" xfId="6" applyNumberFormat="1" applyFont="1" applyBorder="1" applyAlignment="1">
      <alignment horizontal="center" vertical="center"/>
    </xf>
    <xf numFmtId="0" fontId="32" fillId="0" borderId="0" xfId="7" applyFont="1" applyAlignment="1">
      <alignment horizontal="right" vertical="center"/>
    </xf>
    <xf numFmtId="0" fontId="8" fillId="0" borderId="90" xfId="6" applyFont="1" applyBorder="1" applyAlignment="1">
      <alignment horizontal="right"/>
    </xf>
    <xf numFmtId="0" fontId="60" fillId="0" borderId="90" xfId="6" applyFont="1" applyBorder="1" applyAlignment="1">
      <alignment horizontal="right" vertical="center"/>
    </xf>
    <xf numFmtId="3" fontId="23" fillId="4" borderId="82" xfId="6" applyNumberFormat="1" applyFont="1" applyFill="1" applyBorder="1" applyAlignment="1">
      <alignment horizontal="right" vertical="center" shrinkToFit="1"/>
    </xf>
    <xf numFmtId="0" fontId="23" fillId="0" borderId="49" xfId="6" applyFont="1" applyBorder="1" applyAlignment="1">
      <alignment horizontal="left" vertical="center"/>
    </xf>
    <xf numFmtId="0" fontId="23" fillId="0" borderId="224" xfId="6" applyFont="1" applyBorder="1" applyAlignment="1">
      <alignment horizontal="left" vertical="center"/>
    </xf>
    <xf numFmtId="0" fontId="7" fillId="4" borderId="63" xfId="6" applyFont="1" applyFill="1" applyBorder="1" applyAlignment="1">
      <alignment horizontal="center" vertical="center" wrapText="1"/>
    </xf>
    <xf numFmtId="0" fontId="7" fillId="4" borderId="63" xfId="6" applyFont="1" applyFill="1" applyBorder="1" applyAlignment="1">
      <alignment horizontal="center" vertical="center"/>
    </xf>
    <xf numFmtId="38" fontId="6" fillId="4" borderId="89" xfId="2" applyFont="1" applyFill="1" applyBorder="1" applyAlignment="1">
      <alignment horizontal="right" vertical="center"/>
    </xf>
    <xf numFmtId="180" fontId="3" fillId="0" borderId="41" xfId="6" applyNumberFormat="1" applyBorder="1" applyAlignment="1">
      <alignment horizontal="center" vertical="center"/>
    </xf>
    <xf numFmtId="181" fontId="3" fillId="5" borderId="47" xfId="6" applyNumberFormat="1" applyFill="1" applyBorder="1" applyAlignment="1">
      <alignment horizontal="left" vertical="center"/>
    </xf>
    <xf numFmtId="181" fontId="3" fillId="5" borderId="54" xfId="6" applyNumberFormat="1" applyFill="1" applyBorder="1" applyAlignment="1">
      <alignment horizontal="left" vertical="center"/>
    </xf>
    <xf numFmtId="0" fontId="46" fillId="0" borderId="0" xfId="0" applyFont="1" applyAlignment="1">
      <alignment horizontal="center" vertical="center"/>
    </xf>
    <xf numFmtId="0" fontId="46" fillId="0" borderId="0" xfId="0" applyFont="1">
      <alignment vertical="center"/>
    </xf>
    <xf numFmtId="181" fontId="34" fillId="5" borderId="0" xfId="7" applyNumberFormat="1" applyFont="1" applyFill="1" applyAlignment="1">
      <alignment horizontal="left" vertical="center"/>
    </xf>
    <xf numFmtId="14" fontId="38" fillId="5" borderId="114" xfId="7" applyNumberFormat="1" applyFont="1" applyFill="1" applyBorder="1">
      <alignment vertical="center"/>
    </xf>
    <xf numFmtId="0" fontId="47" fillId="4" borderId="61" xfId="6" applyFont="1" applyFill="1" applyBorder="1" applyAlignment="1">
      <alignment horizontal="center" vertical="center"/>
    </xf>
    <xf numFmtId="0" fontId="3" fillId="11" borderId="222" xfId="8" applyFill="1" applyBorder="1" applyAlignment="1">
      <alignment horizontal="center" vertical="center" shrinkToFit="1"/>
    </xf>
    <xf numFmtId="0" fontId="3" fillId="11" borderId="78" xfId="8" applyFill="1" applyBorder="1" applyAlignment="1">
      <alignment horizontal="center" vertical="center" shrinkToFit="1"/>
    </xf>
    <xf numFmtId="0" fontId="8" fillId="11" borderId="36" xfId="6" applyFont="1" applyFill="1" applyBorder="1" applyAlignment="1">
      <alignment horizontal="center" vertical="center" shrinkToFit="1"/>
    </xf>
    <xf numFmtId="0" fontId="36" fillId="5" borderId="71" xfId="6" applyFont="1" applyFill="1" applyBorder="1" applyAlignment="1">
      <alignment horizontal="center" vertical="center"/>
    </xf>
    <xf numFmtId="0" fontId="36" fillId="5" borderId="52" xfId="6" applyFont="1" applyFill="1" applyBorder="1" applyAlignment="1">
      <alignment horizontal="center" vertical="center"/>
    </xf>
    <xf numFmtId="0" fontId="36" fillId="5" borderId="67" xfId="6" applyFont="1" applyFill="1" applyBorder="1" applyAlignment="1">
      <alignment horizontal="center" vertical="center"/>
    </xf>
    <xf numFmtId="0" fontId="36" fillId="5" borderId="178" xfId="6" applyFont="1" applyFill="1" applyBorder="1" applyAlignment="1">
      <alignment horizontal="center" vertical="center"/>
    </xf>
    <xf numFmtId="0" fontId="33" fillId="0" borderId="0" xfId="0" applyFont="1">
      <alignment vertical="center"/>
    </xf>
    <xf numFmtId="0" fontId="33" fillId="0" borderId="0" xfId="0" applyFont="1" applyAlignment="1">
      <alignment horizontal="center" vertical="center"/>
    </xf>
    <xf numFmtId="3" fontId="61" fillId="0" borderId="0" xfId="0" applyNumberFormat="1" applyFont="1" applyAlignment="1">
      <alignment horizontal="left" vertical="center"/>
    </xf>
    <xf numFmtId="0" fontId="3" fillId="0" borderId="61" xfId="6" applyBorder="1" applyAlignment="1">
      <alignment horizontal="center" vertical="center"/>
    </xf>
    <xf numFmtId="0" fontId="36" fillId="0" borderId="59" xfId="6" applyFont="1" applyBorder="1" applyAlignment="1">
      <alignment horizontal="right" vertical="center"/>
    </xf>
    <xf numFmtId="0" fontId="3" fillId="11" borderId="40" xfId="6" applyFill="1" applyBorder="1" applyAlignment="1">
      <alignment horizontal="left" vertical="center" shrinkToFit="1"/>
    </xf>
    <xf numFmtId="0" fontId="3" fillId="0" borderId="65" xfId="6" applyBorder="1" applyAlignment="1">
      <alignment horizontal="left" vertical="center" shrinkToFit="1"/>
    </xf>
    <xf numFmtId="0" fontId="3" fillId="11" borderId="49" xfId="6" applyFill="1" applyBorder="1" applyAlignment="1">
      <alignment horizontal="left" vertical="center" shrinkToFit="1"/>
    </xf>
    <xf numFmtId="0" fontId="3" fillId="0" borderId="47" xfId="6" applyBorder="1" applyAlignment="1">
      <alignment horizontal="left" vertical="center" shrinkToFit="1"/>
    </xf>
    <xf numFmtId="0" fontId="3" fillId="11" borderId="43" xfId="6" applyFill="1" applyBorder="1" applyAlignment="1">
      <alignment horizontal="left" vertical="center" shrinkToFit="1"/>
    </xf>
    <xf numFmtId="0" fontId="3" fillId="0" borderId="54" xfId="6" applyBorder="1" applyAlignment="1">
      <alignment horizontal="left" vertical="center" shrinkToFit="1"/>
    </xf>
    <xf numFmtId="0" fontId="3" fillId="0" borderId="64" xfId="6" applyBorder="1" applyAlignment="1">
      <alignment horizontal="left" vertical="center" shrinkToFit="1"/>
    </xf>
    <xf numFmtId="0" fontId="3" fillId="0" borderId="59" xfId="6" applyBorder="1" applyAlignment="1">
      <alignment horizontal="left" vertical="center" shrinkToFit="1"/>
    </xf>
    <xf numFmtId="0" fontId="3" fillId="0" borderId="46" xfId="6" applyBorder="1" applyAlignment="1">
      <alignment horizontal="left" vertical="center" shrinkToFit="1"/>
    </xf>
    <xf numFmtId="0" fontId="3" fillId="0" borderId="76" xfId="6" applyBorder="1" applyAlignment="1">
      <alignment vertical="center" shrinkToFit="1"/>
    </xf>
    <xf numFmtId="0" fontId="3" fillId="4" borderId="85" xfId="6" applyFill="1" applyBorder="1" applyAlignment="1">
      <alignment horizontal="center" vertical="center" shrinkToFit="1"/>
    </xf>
    <xf numFmtId="0" fontId="3" fillId="11" borderId="120" xfId="6" applyFill="1" applyBorder="1" applyAlignment="1">
      <alignment horizontal="center" vertical="center"/>
    </xf>
    <xf numFmtId="181" fontId="28" fillId="0" borderId="0" xfId="7" applyNumberFormat="1" applyAlignment="1">
      <alignment horizontal="left" vertical="center"/>
    </xf>
    <xf numFmtId="0" fontId="3" fillId="0" borderId="0" xfId="8" applyAlignment="1">
      <alignment vertical="center" shrinkToFit="1"/>
    </xf>
    <xf numFmtId="176" fontId="7" fillId="0" borderId="164" xfId="8" applyNumberFormat="1" applyFont="1" applyBorder="1" applyAlignment="1">
      <alignment vertical="center"/>
    </xf>
    <xf numFmtId="176" fontId="7" fillId="0" borderId="0" xfId="8" applyNumberFormat="1" applyFont="1" applyAlignment="1">
      <alignment vertical="center"/>
    </xf>
    <xf numFmtId="176" fontId="7" fillId="0" borderId="164" xfId="8" applyNumberFormat="1" applyFont="1" applyBorder="1" applyAlignment="1">
      <alignment horizontal="left" vertical="center"/>
    </xf>
    <xf numFmtId="176" fontId="3" fillId="0" borderId="90" xfId="8" applyNumberFormat="1" applyBorder="1" applyAlignment="1">
      <alignment horizontal="left" vertical="center"/>
    </xf>
    <xf numFmtId="176" fontId="7" fillId="0" borderId="90" xfId="8" applyNumberFormat="1" applyFont="1" applyBorder="1" applyAlignment="1">
      <alignment horizontal="left" vertical="center"/>
    </xf>
    <xf numFmtId="0" fontId="7" fillId="4" borderId="144" xfId="7" applyFont="1" applyFill="1" applyBorder="1" applyAlignment="1">
      <alignment horizontal="center" vertical="center" shrinkToFit="1"/>
    </xf>
    <xf numFmtId="38" fontId="38" fillId="5" borderId="125" xfId="7" applyNumberFormat="1" applyFont="1" applyFill="1" applyBorder="1">
      <alignment vertical="center"/>
    </xf>
    <xf numFmtId="0" fontId="39" fillId="4" borderId="144" xfId="7" applyFont="1" applyFill="1" applyBorder="1" applyAlignment="1">
      <alignment horizontal="center" vertical="center" wrapText="1" shrinkToFit="1"/>
    </xf>
    <xf numFmtId="0" fontId="7" fillId="4" borderId="228" xfId="7" applyFont="1" applyFill="1" applyBorder="1" applyAlignment="1">
      <alignment horizontal="center" vertical="center" shrinkToFit="1"/>
    </xf>
    <xf numFmtId="0" fontId="39" fillId="4" borderId="228" xfId="7" applyFont="1" applyFill="1" applyBorder="1" applyAlignment="1">
      <alignment horizontal="center" vertical="center" wrapText="1" shrinkToFit="1"/>
    </xf>
    <xf numFmtId="0" fontId="38" fillId="0" borderId="116" xfId="7" applyFont="1" applyBorder="1" applyAlignment="1">
      <alignment horizontal="left" vertical="center"/>
    </xf>
    <xf numFmtId="0" fontId="38" fillId="11" borderId="130" xfId="7" applyFont="1" applyFill="1" applyBorder="1" applyAlignment="1">
      <alignment horizontal="left" vertical="center" shrinkToFit="1"/>
    </xf>
    <xf numFmtId="178" fontId="25" fillId="4" borderId="46" xfId="5" applyNumberFormat="1" applyFont="1" applyFill="1" applyBorder="1" applyAlignment="1">
      <alignment horizontal="center" vertical="center" shrinkToFit="1"/>
    </xf>
    <xf numFmtId="0" fontId="26" fillId="4" borderId="46" xfId="6" applyFont="1" applyFill="1" applyBorder="1" applyAlignment="1">
      <alignment horizontal="center" vertical="center" wrapText="1"/>
    </xf>
    <xf numFmtId="0" fontId="3" fillId="11" borderId="232" xfId="6" applyFill="1" applyBorder="1" applyAlignment="1">
      <alignment horizontal="center" vertical="center"/>
    </xf>
    <xf numFmtId="0" fontId="3" fillId="11" borderId="54" xfId="8" applyFill="1" applyBorder="1" applyAlignment="1">
      <alignment horizontal="center" vertical="center"/>
    </xf>
    <xf numFmtId="0" fontId="65" fillId="5" borderId="144" xfId="0" applyFont="1" applyFill="1" applyBorder="1" applyAlignment="1">
      <alignment horizontal="center" vertical="center"/>
    </xf>
    <xf numFmtId="0" fontId="66" fillId="5" borderId="89" xfId="0" applyFont="1" applyFill="1" applyBorder="1" applyAlignment="1">
      <alignment horizontal="right" vertical="center"/>
    </xf>
    <xf numFmtId="0" fontId="0" fillId="0" borderId="167" xfId="0" applyBorder="1" applyAlignment="1">
      <alignment horizontal="center" vertical="center"/>
    </xf>
    <xf numFmtId="0" fontId="0" fillId="0" borderId="168" xfId="0" applyBorder="1">
      <alignment vertical="center"/>
    </xf>
    <xf numFmtId="0" fontId="0" fillId="11" borderId="90" xfId="0" applyFill="1" applyBorder="1" applyAlignment="1">
      <alignment horizontal="center" vertical="center"/>
    </xf>
    <xf numFmtId="0" fontId="63" fillId="0" borderId="122" xfId="0" applyFont="1" applyBorder="1">
      <alignment vertical="center"/>
    </xf>
    <xf numFmtId="0" fontId="0" fillId="0" borderId="74" xfId="0" applyBorder="1" applyAlignment="1">
      <alignment horizontal="center" vertical="center"/>
    </xf>
    <xf numFmtId="0" fontId="0" fillId="0" borderId="235" xfId="0" applyBorder="1">
      <alignment vertical="center"/>
    </xf>
    <xf numFmtId="0" fontId="64" fillId="0" borderId="233" xfId="0" applyFont="1" applyBorder="1" applyAlignment="1">
      <alignment horizontal="center" vertical="center"/>
    </xf>
    <xf numFmtId="0" fontId="64" fillId="0" borderId="231" xfId="0" applyFont="1" applyBorder="1" applyAlignment="1">
      <alignment horizontal="center" vertical="center"/>
    </xf>
    <xf numFmtId="0" fontId="64" fillId="0" borderId="234" xfId="0" applyFont="1" applyBorder="1" applyAlignment="1">
      <alignment horizontal="center" vertical="center"/>
    </xf>
    <xf numFmtId="0" fontId="38" fillId="6" borderId="236" xfId="7" applyFont="1" applyFill="1" applyBorder="1" applyAlignment="1">
      <alignment horizontal="left" vertical="center" shrinkToFit="1"/>
    </xf>
    <xf numFmtId="178" fontId="23" fillId="9" borderId="138" xfId="6" applyNumberFormat="1" applyFont="1" applyFill="1" applyBorder="1" applyAlignment="1">
      <alignment vertical="center" wrapText="1" shrinkToFit="1"/>
    </xf>
    <xf numFmtId="178" fontId="23" fillId="9" borderId="87" xfId="6" applyNumberFormat="1" applyFont="1" applyFill="1" applyBorder="1" applyAlignment="1">
      <alignment vertical="center" wrapText="1" shrinkToFit="1"/>
    </xf>
    <xf numFmtId="3" fontId="23" fillId="4" borderId="82" xfId="6" applyNumberFormat="1" applyFont="1" applyFill="1" applyBorder="1" applyAlignment="1">
      <alignment horizontal="center" vertical="center" wrapText="1" shrinkToFit="1"/>
    </xf>
    <xf numFmtId="193" fontId="25" fillId="4" borderId="240" xfId="6" applyNumberFormat="1" applyFont="1" applyFill="1" applyBorder="1" applyAlignment="1">
      <alignment horizontal="center" vertical="center" wrapText="1"/>
    </xf>
    <xf numFmtId="0" fontId="25" fillId="4" borderId="59" xfId="6" applyFont="1" applyFill="1" applyBorder="1" applyAlignment="1">
      <alignment horizontal="center" vertical="center" shrinkToFit="1"/>
    </xf>
    <xf numFmtId="3" fontId="23" fillId="4" borderId="93" xfId="6" applyNumberFormat="1" applyFont="1" applyFill="1" applyBorder="1" applyAlignment="1">
      <alignment horizontal="center" vertical="center" wrapText="1" shrinkToFit="1"/>
    </xf>
    <xf numFmtId="3" fontId="23" fillId="0" borderId="64" xfId="6" applyNumberFormat="1" applyFont="1" applyBorder="1" applyAlignment="1">
      <alignment horizontal="center" vertical="center" shrinkToFit="1"/>
    </xf>
    <xf numFmtId="0" fontId="23" fillId="0" borderId="65" xfId="6" applyFont="1" applyBorder="1" applyAlignment="1">
      <alignment horizontal="center" vertical="center" wrapText="1" shrinkToFit="1"/>
    </xf>
    <xf numFmtId="0" fontId="23" fillId="0" borderId="65" xfId="6" applyFont="1" applyBorder="1" applyAlignment="1">
      <alignment horizontal="center" vertical="center" shrinkToFit="1"/>
    </xf>
    <xf numFmtId="3" fontId="23" fillId="0" borderId="46" xfId="6" applyNumberFormat="1" applyFont="1" applyBorder="1" applyAlignment="1">
      <alignment horizontal="center" vertical="center" shrinkToFit="1"/>
    </xf>
    <xf numFmtId="0" fontId="23" fillId="0" borderId="47" xfId="6" applyFont="1" applyBorder="1" applyAlignment="1">
      <alignment horizontal="center" vertical="center" shrinkToFit="1"/>
    </xf>
    <xf numFmtId="0" fontId="23" fillId="0" borderId="47" xfId="6" applyFont="1" applyBorder="1" applyAlignment="1">
      <alignment horizontal="center" vertical="center" wrapText="1" shrinkToFit="1"/>
    </xf>
    <xf numFmtId="3" fontId="23" fillId="0" borderId="75" xfId="6" applyNumberFormat="1" applyFont="1" applyBorder="1" applyAlignment="1">
      <alignment horizontal="center" vertical="center" shrinkToFit="1"/>
    </xf>
    <xf numFmtId="0" fontId="23" fillId="0" borderId="77" xfId="6" applyFont="1" applyBorder="1" applyAlignment="1">
      <alignment horizontal="center" vertical="center" shrinkToFit="1"/>
    </xf>
    <xf numFmtId="190" fontId="3" fillId="0" borderId="49" xfId="6" applyNumberFormat="1" applyBorder="1" applyAlignment="1">
      <alignment horizontal="center" vertical="center"/>
    </xf>
    <xf numFmtId="190" fontId="3" fillId="0" borderId="52" xfId="6" applyNumberFormat="1" applyBorder="1" applyAlignment="1">
      <alignment horizontal="center" vertical="center"/>
    </xf>
    <xf numFmtId="190" fontId="23" fillId="0" borderId="173" xfId="6" applyNumberFormat="1" applyFont="1" applyBorder="1" applyAlignment="1">
      <alignment horizontal="center" vertical="center" shrinkToFit="1"/>
    </xf>
    <xf numFmtId="190" fontId="23" fillId="0" borderId="46" xfId="6" applyNumberFormat="1" applyFont="1" applyBorder="1" applyAlignment="1">
      <alignment horizontal="center" vertical="center" shrinkToFit="1"/>
    </xf>
    <xf numFmtId="190" fontId="23" fillId="0" borderId="59" xfId="6" applyNumberFormat="1" applyFont="1" applyBorder="1" applyAlignment="1">
      <alignment horizontal="center" vertical="center" shrinkToFit="1"/>
    </xf>
    <xf numFmtId="194" fontId="3" fillId="0" borderId="64" xfId="6" applyNumberFormat="1" applyBorder="1" applyAlignment="1">
      <alignment horizontal="center" vertical="center"/>
    </xf>
    <xf numFmtId="194" fontId="3" fillId="0" borderId="46" xfId="6" applyNumberFormat="1" applyBorder="1" applyAlignment="1">
      <alignment horizontal="center" vertical="center"/>
    </xf>
    <xf numFmtId="194" fontId="3" fillId="0" borderId="75" xfId="6" applyNumberFormat="1" applyBorder="1" applyAlignment="1">
      <alignment horizontal="center" vertical="center"/>
    </xf>
    <xf numFmtId="0" fontId="26" fillId="4" borderId="54" xfId="6" applyFont="1" applyFill="1" applyBorder="1" applyAlignment="1">
      <alignment horizontal="center" vertical="center" wrapText="1" shrinkToFit="1"/>
    </xf>
    <xf numFmtId="0" fontId="25" fillId="4" borderId="54" xfId="6" applyFont="1" applyFill="1" applyBorder="1" applyAlignment="1">
      <alignment horizontal="center" vertical="center" shrinkToFit="1"/>
    </xf>
    <xf numFmtId="178" fontId="3" fillId="5" borderId="42" xfId="6" applyNumberFormat="1" applyFill="1" applyBorder="1" applyAlignment="1">
      <alignment horizontal="center" vertical="center"/>
    </xf>
    <xf numFmtId="178" fontId="3" fillId="5" borderId="48" xfId="6" applyNumberFormat="1" applyFill="1" applyBorder="1" applyAlignment="1">
      <alignment horizontal="center" vertical="center"/>
    </xf>
    <xf numFmtId="178" fontId="3" fillId="5" borderId="45" xfId="6" applyNumberFormat="1" applyFill="1" applyBorder="1" applyAlignment="1">
      <alignment horizontal="center" vertical="center"/>
    </xf>
    <xf numFmtId="178" fontId="3" fillId="5" borderId="76" xfId="6" applyNumberFormat="1" applyFill="1" applyBorder="1" applyAlignment="1">
      <alignment horizontal="center" vertical="center"/>
    </xf>
    <xf numFmtId="178" fontId="23" fillId="5" borderId="42" xfId="6" applyNumberFormat="1" applyFont="1" applyFill="1" applyBorder="1" applyAlignment="1">
      <alignment vertical="center" shrinkToFit="1"/>
    </xf>
    <xf numFmtId="178" fontId="23" fillId="5" borderId="48" xfId="6" applyNumberFormat="1" applyFont="1" applyFill="1" applyBorder="1" applyAlignment="1">
      <alignment vertical="center" shrinkToFit="1"/>
    </xf>
    <xf numFmtId="178" fontId="23" fillId="5" borderId="76" xfId="6" applyNumberFormat="1" applyFont="1" applyFill="1" applyBorder="1" applyAlignment="1">
      <alignment vertical="center" shrinkToFit="1"/>
    </xf>
    <xf numFmtId="178" fontId="23" fillId="5" borderId="65" xfId="6" applyNumberFormat="1" applyFont="1" applyFill="1" applyBorder="1" applyAlignment="1">
      <alignment vertical="center" shrinkToFit="1"/>
    </xf>
    <xf numFmtId="178" fontId="23" fillId="5" borderId="50" xfId="6" applyNumberFormat="1" applyFont="1" applyFill="1" applyBorder="1" applyAlignment="1">
      <alignment vertical="center" shrinkToFit="1"/>
    </xf>
    <xf numFmtId="178" fontId="23" fillId="5" borderId="187" xfId="6" applyNumberFormat="1" applyFont="1" applyFill="1" applyBorder="1" applyAlignment="1">
      <alignment vertical="center" shrinkToFit="1"/>
    </xf>
    <xf numFmtId="178" fontId="23" fillId="5" borderId="42" xfId="5" applyNumberFormat="1" applyFont="1" applyFill="1" applyBorder="1" applyAlignment="1">
      <alignment horizontal="right" vertical="center" shrinkToFit="1"/>
    </xf>
    <xf numFmtId="178" fontId="23" fillId="5" borderId="48" xfId="5" applyNumberFormat="1" applyFont="1" applyFill="1" applyBorder="1" applyAlignment="1">
      <alignment horizontal="right" vertical="center" shrinkToFit="1"/>
    </xf>
    <xf numFmtId="178" fontId="23" fillId="5" borderId="76" xfId="5" applyNumberFormat="1" applyFont="1" applyFill="1" applyBorder="1" applyAlignment="1">
      <alignment horizontal="right" vertical="center" shrinkToFit="1"/>
    </xf>
    <xf numFmtId="0" fontId="23" fillId="5" borderId="0" xfId="6" applyFont="1" applyFill="1" applyAlignment="1">
      <alignment vertical="center"/>
    </xf>
    <xf numFmtId="3" fontId="3" fillId="5" borderId="95" xfId="6" applyNumberFormat="1" applyFill="1" applyBorder="1" applyAlignment="1">
      <alignment horizontal="right" vertical="center" shrinkToFit="1"/>
    </xf>
    <xf numFmtId="184" fontId="3" fillId="5" borderId="185" xfId="6" applyNumberFormat="1" applyFill="1" applyBorder="1" applyAlignment="1">
      <alignment horizontal="right" vertical="center" shrinkToFit="1"/>
    </xf>
    <xf numFmtId="183" fontId="3" fillId="5" borderId="61" xfId="6" applyNumberFormat="1" applyFill="1" applyBorder="1" applyAlignment="1">
      <alignment horizontal="center" vertical="center" shrinkToFit="1"/>
    </xf>
    <xf numFmtId="183" fontId="3" fillId="5" borderId="76" xfId="6" applyNumberFormat="1" applyFill="1" applyBorder="1" applyAlignment="1">
      <alignment horizontal="center" vertical="center" shrinkToFit="1"/>
    </xf>
    <xf numFmtId="0" fontId="3" fillId="5" borderId="51" xfId="6" applyFill="1" applyBorder="1" applyAlignment="1">
      <alignment horizontal="center" vertical="center"/>
    </xf>
    <xf numFmtId="0" fontId="3" fillId="5" borderId="54" xfId="6" applyFill="1" applyBorder="1" applyAlignment="1">
      <alignment horizontal="center" vertical="center"/>
    </xf>
    <xf numFmtId="0" fontId="67" fillId="0" borderId="0" xfId="6" applyFont="1"/>
    <xf numFmtId="0" fontId="65" fillId="0" borderId="0" xfId="7" applyFont="1">
      <alignment vertical="center"/>
    </xf>
    <xf numFmtId="49" fontId="68" fillId="0" borderId="0" xfId="7" applyNumberFormat="1" applyFont="1" applyAlignment="1">
      <alignment horizontal="center" vertical="center"/>
    </xf>
    <xf numFmtId="0" fontId="65" fillId="0" borderId="0" xfId="7" applyFont="1" applyAlignment="1">
      <alignment horizontal="center" vertical="center"/>
    </xf>
    <xf numFmtId="0" fontId="67" fillId="4" borderId="37" xfId="6" applyFont="1" applyFill="1" applyBorder="1" applyAlignment="1">
      <alignment vertical="center"/>
    </xf>
    <xf numFmtId="0" fontId="67" fillId="4" borderId="98" xfId="6" applyFont="1" applyFill="1" applyBorder="1" applyAlignment="1">
      <alignment vertical="center"/>
    </xf>
    <xf numFmtId="0" fontId="67" fillId="4" borderId="38" xfId="6" applyFont="1" applyFill="1" applyBorder="1" applyAlignment="1">
      <alignment vertical="center"/>
    </xf>
    <xf numFmtId="0" fontId="67" fillId="4" borderId="37" xfId="6" applyFont="1" applyFill="1" applyBorder="1" applyAlignment="1">
      <alignment horizontal="centerContinuous" vertical="center"/>
    </xf>
    <xf numFmtId="0" fontId="67" fillId="4" borderId="38" xfId="6" applyFont="1" applyFill="1" applyBorder="1" applyAlignment="1">
      <alignment horizontal="centerContinuous" vertical="center"/>
    </xf>
    <xf numFmtId="0" fontId="69" fillId="4" borderId="62" xfId="6" applyFont="1" applyFill="1" applyBorder="1" applyAlignment="1">
      <alignment horizontal="center" vertical="center"/>
    </xf>
    <xf numFmtId="0" fontId="67" fillId="0" borderId="57" xfId="6" applyFont="1" applyBorder="1" applyAlignment="1">
      <alignment vertical="center"/>
    </xf>
    <xf numFmtId="0" fontId="67" fillId="0" borderId="98" xfId="6" applyFont="1" applyBorder="1" applyAlignment="1">
      <alignment vertical="center"/>
    </xf>
    <xf numFmtId="0" fontId="67" fillId="0" borderId="38" xfId="6" applyFont="1" applyBorder="1" applyAlignment="1">
      <alignment vertical="center"/>
    </xf>
    <xf numFmtId="0" fontId="67" fillId="0" borderId="37" xfId="6" applyFont="1" applyBorder="1" applyAlignment="1">
      <alignment horizontal="centerContinuous" vertical="center"/>
    </xf>
    <xf numFmtId="0" fontId="67" fillId="0" borderId="38" xfId="6" applyFont="1" applyBorder="1" applyAlignment="1">
      <alignment horizontal="centerContinuous" vertical="center"/>
    </xf>
    <xf numFmtId="0" fontId="69" fillId="4" borderId="62" xfId="6" applyFont="1" applyFill="1" applyBorder="1" applyAlignment="1">
      <alignment horizontal="center" vertical="center" shrinkToFit="1"/>
    </xf>
    <xf numFmtId="0" fontId="70" fillId="0" borderId="98" xfId="6" applyFont="1" applyBorder="1" applyAlignment="1">
      <alignment horizontal="center" vertical="center" shrinkToFit="1"/>
    </xf>
    <xf numFmtId="0" fontId="70" fillId="0" borderId="38" xfId="6" applyFont="1" applyBorder="1" applyAlignment="1">
      <alignment horizontal="center" vertical="center" shrinkToFit="1"/>
    </xf>
    <xf numFmtId="0" fontId="5" fillId="0" borderId="0" xfId="6" applyFont="1" applyAlignment="1">
      <alignment vertical="center" wrapText="1" shrinkToFit="1"/>
    </xf>
    <xf numFmtId="0" fontId="59" fillId="0" borderId="0" xfId="6" applyFont="1" applyAlignment="1">
      <alignment vertical="center" wrapText="1" shrinkToFit="1"/>
    </xf>
    <xf numFmtId="0" fontId="3" fillId="0" borderId="221" xfId="6" applyBorder="1" applyAlignment="1">
      <alignment horizontal="left" vertical="center" shrinkToFit="1"/>
    </xf>
    <xf numFmtId="0" fontId="3" fillId="11" borderId="243" xfId="6" applyFill="1" applyBorder="1" applyAlignment="1">
      <alignment horizontal="left" vertical="center"/>
    </xf>
    <xf numFmtId="0" fontId="3" fillId="11" borderId="244" xfId="6" applyFill="1" applyBorder="1" applyAlignment="1">
      <alignment horizontal="left" vertical="center"/>
    </xf>
    <xf numFmtId="0" fontId="3" fillId="11" borderId="245" xfId="6" applyFill="1" applyBorder="1" applyAlignment="1">
      <alignment horizontal="left" vertical="center"/>
    </xf>
    <xf numFmtId="0" fontId="3" fillId="11" borderId="68" xfId="6" applyFill="1" applyBorder="1" applyAlignment="1">
      <alignment horizontal="center" vertical="center"/>
    </xf>
    <xf numFmtId="0" fontId="3" fillId="11" borderId="69" xfId="6" applyFill="1" applyBorder="1" applyAlignment="1">
      <alignment horizontal="center" vertical="center"/>
    </xf>
    <xf numFmtId="0" fontId="3" fillId="11" borderId="61" xfId="6" applyFill="1" applyBorder="1" applyAlignment="1">
      <alignment horizontal="center" vertical="center"/>
    </xf>
    <xf numFmtId="0" fontId="3" fillId="11" borderId="47" xfId="6" applyFill="1" applyBorder="1" applyAlignment="1">
      <alignment horizontal="center" vertical="center"/>
    </xf>
    <xf numFmtId="0" fontId="3" fillId="11" borderId="48" xfId="6" applyFill="1" applyBorder="1" applyAlignment="1">
      <alignment horizontal="center" vertical="center"/>
    </xf>
    <xf numFmtId="0" fontId="3" fillId="11" borderId="54" xfId="6" applyFill="1" applyBorder="1" applyAlignment="1">
      <alignment horizontal="center" vertical="center"/>
    </xf>
    <xf numFmtId="0" fontId="3" fillId="11" borderId="45" xfId="6" applyFill="1" applyBorder="1" applyAlignment="1">
      <alignment horizontal="center" vertical="center"/>
    </xf>
    <xf numFmtId="0" fontId="3" fillId="0" borderId="73" xfId="6" applyBorder="1" applyAlignment="1">
      <alignment horizontal="left" vertical="center" shrinkToFit="1"/>
    </xf>
    <xf numFmtId="0" fontId="3" fillId="0" borderId="70" xfId="6" applyBorder="1" applyAlignment="1">
      <alignment horizontal="left" vertical="center" shrinkToFit="1"/>
    </xf>
    <xf numFmtId="0" fontId="3" fillId="0" borderId="78" xfId="6" applyBorder="1" applyAlignment="1">
      <alignment horizontal="left" vertical="center" shrinkToFit="1"/>
    </xf>
    <xf numFmtId="0" fontId="3" fillId="11" borderId="246" xfId="6" applyFill="1" applyBorder="1" applyAlignment="1">
      <alignment horizontal="center" vertical="center"/>
    </xf>
    <xf numFmtId="0" fontId="38" fillId="0" borderId="202" xfId="7" applyFont="1" applyBorder="1" applyAlignment="1">
      <alignment horizontal="center" vertical="center"/>
    </xf>
    <xf numFmtId="0" fontId="38" fillId="0" borderId="116" xfId="7" applyFont="1" applyBorder="1" applyAlignment="1">
      <alignment horizontal="center" vertical="center"/>
    </xf>
    <xf numFmtId="14" fontId="38" fillId="0" borderId="6" xfId="7" applyNumberFormat="1" applyFont="1" applyBorder="1" applyAlignment="1">
      <alignment horizontal="center" vertical="center" shrinkToFit="1"/>
    </xf>
    <xf numFmtId="14" fontId="38" fillId="0" borderId="9" xfId="7" applyNumberFormat="1" applyFont="1" applyBorder="1" applyAlignment="1">
      <alignment horizontal="center" vertical="center" shrinkToFit="1"/>
    </xf>
    <xf numFmtId="14" fontId="38" fillId="0" borderId="131" xfId="7" applyNumberFormat="1" applyFont="1" applyBorder="1" applyAlignment="1">
      <alignment horizontal="center" vertical="center" shrinkToFit="1"/>
    </xf>
    <xf numFmtId="0" fontId="38" fillId="0" borderId="149" xfId="7" applyFont="1" applyBorder="1" applyAlignment="1">
      <alignment horizontal="center" vertical="center"/>
    </xf>
    <xf numFmtId="0" fontId="38" fillId="0" borderId="108" xfId="7" applyFont="1" applyBorder="1" applyAlignment="1">
      <alignment horizontal="center" vertical="center"/>
    </xf>
    <xf numFmtId="0" fontId="38" fillId="0" borderId="109" xfId="7" applyFont="1" applyBorder="1" applyAlignment="1">
      <alignment horizontal="left" vertical="center" wrapText="1"/>
    </xf>
    <xf numFmtId="0" fontId="38" fillId="0" borderId="127" xfId="7" applyFont="1" applyBorder="1" applyAlignment="1">
      <alignment horizontal="left" vertical="center" wrapText="1"/>
    </xf>
    <xf numFmtId="0" fontId="38" fillId="0" borderId="118" xfId="7" applyFont="1" applyBorder="1" applyAlignment="1">
      <alignment horizontal="left" vertical="center" wrapText="1"/>
    </xf>
    <xf numFmtId="0" fontId="3" fillId="0" borderId="90" xfId="6" applyBorder="1" applyAlignment="1">
      <alignment vertical="center"/>
    </xf>
    <xf numFmtId="186" fontId="3" fillId="0" borderId="49" xfId="8" applyNumberFormat="1" applyBorder="1" applyAlignment="1">
      <alignment horizontal="center" vertical="center" shrinkToFit="1"/>
    </xf>
    <xf numFmtId="186" fontId="3" fillId="0" borderId="74" xfId="8" applyNumberFormat="1" applyBorder="1" applyAlignment="1">
      <alignment horizontal="center" vertical="center" shrinkToFit="1"/>
    </xf>
    <xf numFmtId="186" fontId="3" fillId="0" borderId="67" xfId="8" applyNumberFormat="1" applyBorder="1" applyAlignment="1">
      <alignment horizontal="center" vertical="center" shrinkToFit="1"/>
    </xf>
    <xf numFmtId="3" fontId="3" fillId="0" borderId="49" xfId="2" applyNumberFormat="1" applyFont="1" applyFill="1" applyBorder="1" applyAlignment="1">
      <alignment horizontal="left" vertical="center" wrapText="1"/>
    </xf>
    <xf numFmtId="3" fontId="3" fillId="0" borderId="74" xfId="2" applyNumberFormat="1" applyFont="1" applyFill="1" applyBorder="1" applyAlignment="1">
      <alignment horizontal="left" vertical="center" wrapText="1"/>
    </xf>
    <xf numFmtId="3" fontId="3" fillId="0" borderId="67" xfId="2" applyNumberFormat="1" applyFont="1" applyFill="1" applyBorder="1" applyAlignment="1">
      <alignment horizontal="left" vertical="center" wrapText="1"/>
    </xf>
    <xf numFmtId="38" fontId="14" fillId="4" borderId="89" xfId="2" applyFont="1" applyFill="1" applyBorder="1" applyAlignment="1">
      <alignment vertical="center"/>
    </xf>
    <xf numFmtId="38" fontId="14" fillId="4" borderId="164" xfId="2" applyFont="1" applyFill="1" applyBorder="1" applyAlignment="1">
      <alignment vertical="center"/>
    </xf>
    <xf numFmtId="38" fontId="14" fillId="4" borderId="247" xfId="2" applyFont="1" applyFill="1" applyBorder="1" applyAlignment="1">
      <alignment vertical="center"/>
    </xf>
    <xf numFmtId="49" fontId="3" fillId="4" borderId="83" xfId="6" applyNumberFormat="1" applyFill="1" applyBorder="1" applyAlignment="1">
      <alignment horizontal="right" vertical="center" shrinkToFit="1"/>
    </xf>
    <xf numFmtId="0" fontId="3" fillId="8" borderId="61" xfId="8" applyFill="1" applyBorder="1" applyAlignment="1">
      <alignment horizontal="center" vertical="center" shrinkToFit="1"/>
    </xf>
    <xf numFmtId="176" fontId="3" fillId="0" borderId="46" xfId="6" applyNumberFormat="1" applyBorder="1" applyAlignment="1">
      <alignment horizontal="center" vertical="center"/>
    </xf>
    <xf numFmtId="0" fontId="38" fillId="11" borderId="249" xfId="7" applyFont="1" applyFill="1" applyBorder="1" applyAlignment="1">
      <alignment horizontal="center" vertical="center" shrinkToFit="1"/>
    </xf>
    <xf numFmtId="0" fontId="38" fillId="0" borderId="249" xfId="7" applyFont="1" applyBorder="1" applyAlignment="1">
      <alignment horizontal="left" vertical="center" shrinkToFit="1"/>
    </xf>
    <xf numFmtId="0" fontId="38" fillId="11" borderId="253" xfId="7" applyFont="1" applyFill="1" applyBorder="1" applyAlignment="1">
      <alignment horizontal="center" vertical="center" shrinkToFit="1"/>
    </xf>
    <xf numFmtId="0" fontId="38" fillId="0" borderId="253" xfId="7" applyFont="1" applyBorder="1" applyAlignment="1">
      <alignment horizontal="left" vertical="center" shrinkToFit="1"/>
    </xf>
    <xf numFmtId="0" fontId="38" fillId="11" borderId="248" xfId="7" applyFont="1" applyFill="1" applyBorder="1" applyAlignment="1">
      <alignment horizontal="center" vertical="center" shrinkToFit="1"/>
    </xf>
    <xf numFmtId="0" fontId="38" fillId="0" borderId="248" xfId="7" applyFont="1" applyBorder="1" applyAlignment="1">
      <alignment horizontal="left" vertical="center" shrinkToFit="1"/>
    </xf>
    <xf numFmtId="0" fontId="3" fillId="11" borderId="248" xfId="7" applyFont="1" applyFill="1" applyBorder="1" applyAlignment="1">
      <alignment horizontal="center" vertical="center" shrinkToFit="1"/>
    </xf>
    <xf numFmtId="0" fontId="3" fillId="0" borderId="248" xfId="7" applyFont="1" applyBorder="1" applyAlignment="1">
      <alignment horizontal="left" vertical="center" shrinkToFit="1"/>
    </xf>
    <xf numFmtId="0" fontId="38" fillId="11" borderId="10" xfId="7" applyFont="1" applyFill="1" applyBorder="1" applyAlignment="1">
      <alignment horizontal="center" vertical="center" shrinkToFit="1"/>
    </xf>
    <xf numFmtId="0" fontId="38" fillId="10" borderId="259" xfId="7" applyFont="1" applyFill="1" applyBorder="1" applyAlignment="1">
      <alignment horizontal="right" vertical="center" shrinkToFit="1"/>
    </xf>
    <xf numFmtId="0" fontId="38" fillId="0" borderId="260" xfId="7" applyFont="1" applyBorder="1" applyAlignment="1">
      <alignment horizontal="right" vertical="center" shrinkToFit="1"/>
    </xf>
    <xf numFmtId="0" fontId="3" fillId="5" borderId="61" xfId="8" applyFill="1" applyBorder="1" applyAlignment="1">
      <alignment horizontal="center" vertical="center" shrinkToFit="1"/>
    </xf>
    <xf numFmtId="0" fontId="23" fillId="0" borderId="239" xfId="6" applyFont="1" applyBorder="1" applyAlignment="1">
      <alignment horizontal="left" vertical="center"/>
    </xf>
    <xf numFmtId="0" fontId="3" fillId="0" borderId="48" xfId="6" applyBorder="1" applyAlignment="1">
      <alignment horizontal="left" vertical="center" shrinkToFit="1"/>
    </xf>
    <xf numFmtId="0" fontId="38" fillId="0" borderId="261" xfId="7" applyFont="1" applyBorder="1" applyAlignment="1">
      <alignment horizontal="center" vertical="center"/>
    </xf>
    <xf numFmtId="0" fontId="38" fillId="0" borderId="262" xfId="7" applyFont="1" applyBorder="1" applyAlignment="1">
      <alignment horizontal="center" vertical="center"/>
    </xf>
    <xf numFmtId="0" fontId="38" fillId="0" borderId="263" xfId="7" applyFont="1" applyBorder="1" applyAlignment="1">
      <alignment horizontal="center" vertical="center"/>
    </xf>
    <xf numFmtId="0" fontId="38" fillId="0" borderId="264" xfId="7" applyFont="1" applyBorder="1" applyAlignment="1">
      <alignment horizontal="center" vertical="center"/>
    </xf>
    <xf numFmtId="14" fontId="38" fillId="5" borderId="35" xfId="7" applyNumberFormat="1" applyFont="1" applyFill="1" applyBorder="1" applyAlignment="1">
      <alignment horizontal="center" vertical="center"/>
    </xf>
    <xf numFmtId="14" fontId="38" fillId="5" borderId="109" xfId="7" applyNumberFormat="1" applyFont="1" applyFill="1" applyBorder="1" applyAlignment="1">
      <alignment horizontal="center" vertical="center"/>
    </xf>
    <xf numFmtId="14" fontId="38" fillId="5" borderId="127" xfId="7" applyNumberFormat="1" applyFont="1" applyFill="1" applyBorder="1" applyAlignment="1">
      <alignment horizontal="center" vertical="center"/>
    </xf>
    <xf numFmtId="14" fontId="38" fillId="5" borderId="213" xfId="7" applyNumberFormat="1" applyFont="1" applyFill="1" applyBorder="1" applyAlignment="1">
      <alignment horizontal="center" vertical="center" shrinkToFit="1"/>
    </xf>
    <xf numFmtId="14" fontId="38" fillId="8" borderId="158" xfId="7" quotePrefix="1" applyNumberFormat="1" applyFont="1" applyFill="1" applyBorder="1" applyAlignment="1">
      <alignment horizontal="center" vertical="center" shrinkToFit="1"/>
    </xf>
    <xf numFmtId="14" fontId="38" fillId="5" borderId="213" xfId="7" quotePrefix="1" applyNumberFormat="1" applyFont="1" applyFill="1" applyBorder="1" applyAlignment="1">
      <alignment horizontal="center" vertical="center" shrinkToFit="1"/>
    </xf>
    <xf numFmtId="0" fontId="38" fillId="11" borderId="145" xfId="7" applyFont="1" applyFill="1" applyBorder="1" applyAlignment="1">
      <alignment horizontal="center" vertical="center"/>
    </xf>
    <xf numFmtId="0" fontId="38" fillId="0" borderId="109" xfId="7" applyFont="1" applyBorder="1" applyAlignment="1">
      <alignment horizontal="center" vertical="center"/>
    </xf>
    <xf numFmtId="0" fontId="38" fillId="11" borderId="148" xfId="7" applyFont="1" applyFill="1" applyBorder="1" applyAlignment="1">
      <alignment horizontal="center" vertical="center"/>
    </xf>
    <xf numFmtId="49" fontId="3" fillId="4" borderId="66" xfId="2" applyNumberFormat="1" applyFont="1" applyFill="1" applyBorder="1" applyAlignment="1">
      <alignment horizontal="right" vertical="center" shrinkToFit="1"/>
    </xf>
    <xf numFmtId="49" fontId="3" fillId="4" borderId="48" xfId="2" applyNumberFormat="1" applyFont="1" applyFill="1" applyBorder="1" applyAlignment="1">
      <alignment horizontal="right" vertical="center" shrinkToFit="1"/>
    </xf>
    <xf numFmtId="176" fontId="3" fillId="0" borderId="64" xfId="6" applyNumberFormat="1" applyBorder="1" applyAlignment="1">
      <alignment horizontal="center" vertical="center"/>
    </xf>
    <xf numFmtId="176" fontId="3" fillId="0" borderId="75" xfId="6" applyNumberFormat="1" applyBorder="1" applyAlignment="1">
      <alignment horizontal="center" vertical="center"/>
    </xf>
    <xf numFmtId="38" fontId="3" fillId="0" borderId="46" xfId="1" applyFont="1" applyBorder="1" applyAlignment="1">
      <alignment horizontal="center" vertical="center"/>
    </xf>
    <xf numFmtId="14" fontId="3" fillId="10" borderId="221" xfId="2" applyNumberFormat="1" applyFont="1" applyFill="1" applyBorder="1" applyAlignment="1">
      <alignment horizontal="center" vertical="center" shrinkToFit="1"/>
    </xf>
    <xf numFmtId="195" fontId="6" fillId="10" borderId="36" xfId="6" applyNumberFormat="1" applyFont="1" applyFill="1" applyBorder="1" applyAlignment="1">
      <alignment horizontal="center" vertical="center" shrinkToFit="1"/>
    </xf>
    <xf numFmtId="0" fontId="0" fillId="5" borderId="36" xfId="0" applyFill="1" applyBorder="1">
      <alignment vertical="center"/>
    </xf>
    <xf numFmtId="0" fontId="0" fillId="0" borderId="36" xfId="0" applyBorder="1">
      <alignment vertical="center"/>
    </xf>
    <xf numFmtId="0" fontId="38" fillId="0" borderId="265" xfId="7" applyFont="1" applyBorder="1">
      <alignment vertical="center"/>
    </xf>
    <xf numFmtId="3" fontId="38" fillId="5" borderId="266" xfId="7" applyNumberFormat="1" applyFont="1" applyFill="1" applyBorder="1">
      <alignment vertical="center"/>
    </xf>
    <xf numFmtId="3" fontId="38" fillId="0" borderId="267" xfId="7" applyNumberFormat="1" applyFont="1" applyBorder="1">
      <alignment vertical="center"/>
    </xf>
    <xf numFmtId="3" fontId="38" fillId="5" borderId="268" xfId="7" applyNumberFormat="1" applyFont="1" applyFill="1" applyBorder="1">
      <alignment vertical="center"/>
    </xf>
    <xf numFmtId="38" fontId="38" fillId="5" borderId="269" xfId="7" applyNumberFormat="1" applyFont="1" applyFill="1" applyBorder="1">
      <alignment vertical="center"/>
    </xf>
    <xf numFmtId="0" fontId="38" fillId="0" borderId="270" xfId="7" applyFont="1" applyBorder="1">
      <alignment vertical="center"/>
    </xf>
    <xf numFmtId="3" fontId="38" fillId="5" borderId="271" xfId="7" applyNumberFormat="1" applyFont="1" applyFill="1" applyBorder="1">
      <alignment vertical="center"/>
    </xf>
    <xf numFmtId="3" fontId="38" fillId="0" borderId="272" xfId="7" applyNumberFormat="1" applyFont="1" applyBorder="1">
      <alignment vertical="center"/>
    </xf>
    <xf numFmtId="3" fontId="38" fillId="5" borderId="273" xfId="7" applyNumberFormat="1" applyFont="1" applyFill="1" applyBorder="1">
      <alignment vertical="center"/>
    </xf>
    <xf numFmtId="38" fontId="38" fillId="5" borderId="270" xfId="7" applyNumberFormat="1" applyFont="1" applyFill="1" applyBorder="1">
      <alignment vertical="center"/>
    </xf>
    <xf numFmtId="3" fontId="38" fillId="5" borderId="115" xfId="7" applyNumberFormat="1" applyFont="1" applyFill="1" applyBorder="1" applyAlignment="1">
      <alignment horizontal="right" vertical="center" shrinkToFit="1"/>
    </xf>
    <xf numFmtId="3" fontId="38" fillId="0" borderId="116" xfId="7" applyNumberFormat="1" applyFont="1" applyBorder="1" applyAlignment="1">
      <alignment vertical="center" shrinkToFit="1"/>
    </xf>
    <xf numFmtId="3" fontId="38" fillId="5" borderId="131" xfId="7" applyNumberFormat="1" applyFont="1" applyFill="1" applyBorder="1">
      <alignment vertical="center"/>
    </xf>
    <xf numFmtId="38" fontId="38" fillId="5" borderId="114" xfId="7" applyNumberFormat="1" applyFont="1" applyFill="1" applyBorder="1">
      <alignment vertical="center"/>
    </xf>
    <xf numFmtId="196" fontId="3" fillId="0" borderId="0" xfId="6" applyNumberFormat="1" applyAlignment="1">
      <alignment vertical="center"/>
    </xf>
    <xf numFmtId="196" fontId="3" fillId="0" borderId="0" xfId="6" applyNumberFormat="1" applyAlignment="1">
      <alignment horizontal="center" vertical="center" shrinkToFit="1"/>
    </xf>
    <xf numFmtId="196" fontId="3" fillId="0" borderId="0" xfId="6" applyNumberFormat="1" applyAlignment="1">
      <alignment horizontal="center" vertical="center"/>
    </xf>
    <xf numFmtId="196" fontId="12" fillId="0" borderId="0" xfId="6" applyNumberFormat="1" applyFont="1" applyAlignment="1">
      <alignment vertical="center"/>
    </xf>
    <xf numFmtId="196" fontId="8" fillId="0" borderId="0" xfId="6" applyNumberFormat="1" applyFont="1" applyAlignment="1">
      <alignment wrapText="1"/>
    </xf>
    <xf numFmtId="196" fontId="8" fillId="0" borderId="0" xfId="6" applyNumberFormat="1" applyFont="1" applyAlignment="1">
      <alignment horizontal="center" wrapText="1"/>
    </xf>
    <xf numFmtId="196" fontId="3" fillId="0" borderId="0" xfId="6" applyNumberFormat="1"/>
    <xf numFmtId="196" fontId="37" fillId="4" borderId="31" xfId="6" applyNumberFormat="1" applyFont="1" applyFill="1" applyBorder="1" applyAlignment="1">
      <alignment vertical="center" wrapText="1"/>
    </xf>
    <xf numFmtId="196" fontId="38" fillId="0" borderId="0" xfId="7" applyNumberFormat="1" applyFont="1" applyAlignment="1">
      <alignment horizontal="right" vertical="center"/>
    </xf>
    <xf numFmtId="196" fontId="4" fillId="0" borderId="0" xfId="6" applyNumberFormat="1" applyFont="1" applyAlignment="1">
      <alignment horizontal="center" vertical="center" shrinkToFit="1"/>
    </xf>
    <xf numFmtId="196" fontId="3" fillId="0" borderId="0" xfId="6" applyNumberFormat="1" applyAlignment="1">
      <alignment vertical="center" shrinkToFit="1"/>
    </xf>
    <xf numFmtId="196" fontId="3" fillId="0" borderId="0" xfId="7" applyNumberFormat="1" applyFont="1" applyAlignment="1">
      <alignment horizontal="right" vertical="center"/>
    </xf>
    <xf numFmtId="196" fontId="3" fillId="0" borderId="0" xfId="6" applyNumberFormat="1" applyAlignment="1">
      <alignment horizontal="left" vertical="center"/>
    </xf>
    <xf numFmtId="196" fontId="3" fillId="0" borderId="0" xfId="7" applyNumberFormat="1" applyFont="1" applyAlignment="1">
      <alignment horizontal="center" vertical="center"/>
    </xf>
    <xf numFmtId="196" fontId="37" fillId="4" borderId="39" xfId="6" applyNumberFormat="1" applyFont="1" applyFill="1" applyBorder="1" applyAlignment="1">
      <alignment vertical="center" wrapText="1"/>
    </xf>
    <xf numFmtId="196" fontId="37" fillId="4" borderId="182" xfId="6" applyNumberFormat="1" applyFont="1" applyFill="1" applyBorder="1" applyAlignment="1">
      <alignment vertical="center" wrapText="1"/>
    </xf>
    <xf numFmtId="3" fontId="38" fillId="5" borderId="145" xfId="7" applyNumberFormat="1" applyFont="1" applyFill="1" applyBorder="1">
      <alignment vertical="center"/>
    </xf>
    <xf numFmtId="3" fontId="38" fillId="5" borderId="148" xfId="7" applyNumberFormat="1" applyFont="1" applyFill="1" applyBorder="1">
      <alignment vertical="center"/>
    </xf>
    <xf numFmtId="3" fontId="38" fillId="5" borderId="202" xfId="7" applyNumberFormat="1" applyFont="1" applyFill="1" applyBorder="1">
      <alignment vertical="center"/>
    </xf>
    <xf numFmtId="3" fontId="38" fillId="5" borderId="274" xfId="7" applyNumberFormat="1" applyFont="1" applyFill="1" applyBorder="1">
      <alignment vertical="center"/>
    </xf>
    <xf numFmtId="3" fontId="38" fillId="5" borderId="275" xfId="7" applyNumberFormat="1" applyFont="1" applyFill="1" applyBorder="1">
      <alignment vertical="center"/>
    </xf>
    <xf numFmtId="0" fontId="38" fillId="0" borderId="10" xfId="7" applyFont="1" applyFill="1" applyBorder="1" applyAlignment="1">
      <alignment horizontal="left" vertical="center" shrinkToFit="1"/>
    </xf>
    <xf numFmtId="0" fontId="6" fillId="0" borderId="0" xfId="6" applyFont="1" applyFill="1" applyAlignment="1">
      <alignment horizontal="center" vertical="center"/>
    </xf>
    <xf numFmtId="0" fontId="28" fillId="0" borderId="0" xfId="7" applyFill="1">
      <alignment vertical="center"/>
    </xf>
    <xf numFmtId="0" fontId="37" fillId="0" borderId="0" xfId="6" applyFont="1" applyFill="1" applyAlignment="1">
      <alignment horizontal="right" vertical="center"/>
    </xf>
    <xf numFmtId="178" fontId="37" fillId="0" borderId="0" xfId="6" applyNumberFormat="1" applyFont="1" applyFill="1" applyAlignment="1">
      <alignment vertical="center"/>
    </xf>
    <xf numFmtId="178" fontId="7" fillId="5" borderId="63" xfId="6" applyNumberFormat="1" applyFont="1" applyFill="1" applyBorder="1" applyAlignment="1">
      <alignment horizontal="right" vertical="center"/>
    </xf>
    <xf numFmtId="183" fontId="3" fillId="0" borderId="68" xfId="8" applyNumberFormat="1" applyFill="1" applyBorder="1" applyAlignment="1">
      <alignment horizontal="center" vertical="center" shrinkToFit="1"/>
    </xf>
    <xf numFmtId="183" fontId="3" fillId="0" borderId="46" xfId="8" applyNumberFormat="1" applyFill="1" applyBorder="1" applyAlignment="1">
      <alignment horizontal="center" vertical="center" shrinkToFit="1"/>
    </xf>
    <xf numFmtId="0" fontId="3" fillId="0" borderId="46" xfId="8" applyFill="1" applyBorder="1" applyAlignment="1">
      <alignment horizontal="center" vertical="center" shrinkToFit="1"/>
    </xf>
    <xf numFmtId="0" fontId="3" fillId="0" borderId="47" xfId="8" applyFill="1" applyBorder="1" applyAlignment="1">
      <alignment horizontal="left" vertical="center" shrinkToFit="1"/>
    </xf>
    <xf numFmtId="0" fontId="3" fillId="0" borderId="48" xfId="8" applyFill="1" applyBorder="1" applyAlignment="1">
      <alignment horizontal="left" vertical="center" shrinkToFit="1"/>
    </xf>
    <xf numFmtId="0" fontId="3" fillId="0" borderId="52" xfId="8" applyFill="1" applyBorder="1" applyAlignment="1">
      <alignment horizontal="center" vertical="center" shrinkToFit="1"/>
    </xf>
    <xf numFmtId="0" fontId="3" fillId="0" borderId="47" xfId="8" applyFill="1" applyBorder="1" applyAlignment="1">
      <alignment horizontal="center" vertical="center" shrinkToFit="1"/>
    </xf>
    <xf numFmtId="0" fontId="3" fillId="0" borderId="69" xfId="8" applyFill="1" applyBorder="1" applyAlignment="1">
      <alignment horizontal="left" vertical="center" shrinkToFit="1"/>
    </xf>
    <xf numFmtId="0" fontId="3" fillId="0" borderId="48" xfId="6" applyFill="1" applyBorder="1" applyAlignment="1">
      <alignment vertical="center" shrinkToFit="1"/>
    </xf>
    <xf numFmtId="181" fontId="34" fillId="5" borderId="0" xfId="7" applyNumberFormat="1" applyFont="1" applyFill="1" applyAlignment="1">
      <alignment horizontal="left" vertical="center"/>
    </xf>
    <xf numFmtId="0" fontId="5" fillId="0" borderId="0" xfId="6" applyFont="1" applyAlignment="1">
      <alignment horizontal="center" vertical="center" wrapText="1" shrinkToFit="1"/>
    </xf>
    <xf numFmtId="0" fontId="52" fillId="0" borderId="0" xfId="6" applyFont="1" applyBorder="1" applyAlignment="1">
      <alignment horizontal="right"/>
    </xf>
    <xf numFmtId="0" fontId="7" fillId="4" borderId="58" xfId="6" applyFont="1" applyFill="1" applyBorder="1" applyAlignment="1">
      <alignment horizontal="center" vertical="center" wrapText="1"/>
    </xf>
    <xf numFmtId="49" fontId="3" fillId="11" borderId="42" xfId="6" applyNumberFormat="1" applyFill="1" applyBorder="1" applyAlignment="1">
      <alignment horizontal="center" vertical="center"/>
    </xf>
    <xf numFmtId="49" fontId="3" fillId="11" borderId="48" xfId="6" applyNumberFormat="1" applyFill="1" applyBorder="1" applyAlignment="1">
      <alignment horizontal="center" vertical="center" wrapText="1"/>
    </xf>
    <xf numFmtId="49" fontId="3" fillId="11" borderId="45" xfId="6" applyNumberFormat="1" applyFill="1" applyBorder="1" applyAlignment="1">
      <alignment horizontal="center" vertical="center" wrapText="1"/>
    </xf>
    <xf numFmtId="49" fontId="3" fillId="4" borderId="58" xfId="6" applyNumberFormat="1" applyFill="1" applyBorder="1" applyAlignment="1">
      <alignment horizontal="right" vertical="center"/>
    </xf>
    <xf numFmtId="0" fontId="7" fillId="4" borderId="98" xfId="6" applyFont="1" applyFill="1" applyBorder="1" applyAlignment="1">
      <alignment horizontal="center" vertical="center" wrapText="1"/>
    </xf>
    <xf numFmtId="49" fontId="3" fillId="0" borderId="72" xfId="6" applyNumberFormat="1" applyBorder="1" applyAlignment="1">
      <alignment horizontal="center" vertical="center"/>
    </xf>
    <xf numFmtId="49" fontId="3" fillId="0" borderId="74" xfId="6" applyNumberFormat="1" applyBorder="1" applyAlignment="1">
      <alignment horizontal="center" vertical="center"/>
    </xf>
    <xf numFmtId="49" fontId="3" fillId="0" borderId="74" xfId="6" quotePrefix="1" applyNumberFormat="1" applyBorder="1" applyAlignment="1">
      <alignment horizontal="center" vertical="center"/>
    </xf>
    <xf numFmtId="49" fontId="3" fillId="0" borderId="251" xfId="6" applyNumberFormat="1" applyBorder="1" applyAlignment="1">
      <alignment horizontal="center" vertical="center"/>
    </xf>
    <xf numFmtId="49" fontId="3" fillId="4" borderId="98" xfId="6" applyNumberFormat="1" applyFill="1" applyBorder="1" applyAlignment="1">
      <alignment horizontal="right" vertical="center"/>
    </xf>
    <xf numFmtId="0" fontId="62" fillId="4" borderId="166" xfId="0" applyFont="1" applyFill="1" applyBorder="1" applyAlignment="1">
      <alignment horizontal="center" vertical="center"/>
    </xf>
    <xf numFmtId="0" fontId="62" fillId="4" borderId="120" xfId="0" applyFont="1" applyFill="1" applyBorder="1" applyAlignment="1">
      <alignment horizontal="center" vertical="center"/>
    </xf>
    <xf numFmtId="0" fontId="62" fillId="11" borderId="167" xfId="0" applyFont="1" applyFill="1" applyBorder="1" applyAlignment="1">
      <alignment horizontal="center" vertical="center"/>
    </xf>
    <xf numFmtId="0" fontId="62" fillId="11" borderId="168" xfId="0" applyFont="1" applyFill="1" applyBorder="1" applyAlignment="1">
      <alignment horizontal="center" vertical="center"/>
    </xf>
    <xf numFmtId="0" fontId="62" fillId="11" borderId="90" xfId="0" applyFont="1" applyFill="1" applyBorder="1" applyAlignment="1">
      <alignment horizontal="center" vertical="center"/>
    </xf>
    <xf numFmtId="0" fontId="62" fillId="11" borderId="122" xfId="0" applyFont="1" applyFill="1" applyBorder="1" applyAlignment="1">
      <alignment horizontal="center" vertical="center"/>
    </xf>
    <xf numFmtId="0" fontId="38" fillId="8" borderId="215" xfId="7" applyFont="1" applyFill="1" applyBorder="1" applyAlignment="1">
      <alignment horizontal="center" vertical="center" shrinkToFit="1"/>
    </xf>
    <xf numFmtId="0" fontId="38" fillId="8" borderId="216" xfId="7" applyFont="1" applyFill="1" applyBorder="1" applyAlignment="1">
      <alignment horizontal="center" vertical="center" shrinkToFit="1"/>
    </xf>
    <xf numFmtId="0" fontId="38" fillId="8" borderId="135" xfId="7" applyFont="1" applyFill="1" applyBorder="1" applyAlignment="1">
      <alignment horizontal="center" vertical="center" shrinkToFit="1"/>
    </xf>
    <xf numFmtId="0" fontId="38" fillId="8" borderId="154" xfId="7" applyFont="1" applyFill="1" applyBorder="1" applyAlignment="1">
      <alignment horizontal="center" vertical="center" shrinkToFit="1"/>
    </xf>
    <xf numFmtId="0" fontId="38" fillId="8" borderId="211" xfId="7" applyFont="1" applyFill="1" applyBorder="1" applyAlignment="1">
      <alignment horizontal="center" vertical="center" shrinkToFit="1"/>
    </xf>
    <xf numFmtId="0" fontId="38" fillId="8" borderId="158" xfId="7" applyFont="1" applyFill="1" applyBorder="1" applyAlignment="1">
      <alignment horizontal="center" vertical="center" shrinkToFit="1"/>
    </xf>
    <xf numFmtId="0" fontId="34" fillId="10" borderId="0" xfId="7" applyFont="1" applyFill="1" applyAlignment="1">
      <alignment horizontal="left" vertical="center"/>
    </xf>
    <xf numFmtId="0" fontId="7" fillId="4" borderId="89" xfId="7" applyFont="1" applyFill="1" applyBorder="1" applyAlignment="1">
      <alignment horizontal="center" vertical="center" shrinkToFit="1"/>
    </xf>
    <xf numFmtId="0" fontId="7" fillId="4" borderId="212" xfId="7" applyFont="1" applyFill="1" applyBorder="1" applyAlignment="1">
      <alignment horizontal="center" vertical="center" shrinkToFit="1"/>
    </xf>
    <xf numFmtId="3" fontId="7" fillId="4" borderId="3" xfId="7" applyNumberFormat="1" applyFont="1" applyFill="1" applyBorder="1" applyAlignment="1">
      <alignment horizontal="center" vertical="center" shrinkToFit="1"/>
    </xf>
    <xf numFmtId="3" fontId="7" fillId="4" borderId="164" xfId="7" applyNumberFormat="1" applyFont="1" applyFill="1" applyBorder="1" applyAlignment="1">
      <alignment horizontal="center" vertical="center" shrinkToFit="1"/>
    </xf>
    <xf numFmtId="3" fontId="7" fillId="4" borderId="144" xfId="7" applyNumberFormat="1" applyFont="1" applyFill="1" applyBorder="1" applyAlignment="1">
      <alignment horizontal="center" vertical="center" shrinkToFit="1"/>
    </xf>
    <xf numFmtId="3" fontId="3" fillId="5" borderId="11" xfId="7" applyNumberFormat="1" applyFont="1" applyFill="1" applyBorder="1" applyAlignment="1">
      <alignment horizontal="right" vertical="center" shrinkToFit="1"/>
    </xf>
    <xf numFmtId="3" fontId="3" fillId="5" borderId="22" xfId="7" applyNumberFormat="1" applyFont="1" applyFill="1" applyBorder="1" applyAlignment="1">
      <alignment horizontal="right" vertical="center" shrinkToFit="1"/>
    </xf>
    <xf numFmtId="3" fontId="3" fillId="5" borderId="127" xfId="7" applyNumberFormat="1" applyFont="1" applyFill="1" applyBorder="1" applyAlignment="1">
      <alignment horizontal="right" vertical="center" shrinkToFit="1"/>
    </xf>
    <xf numFmtId="3" fontId="39" fillId="4" borderId="89" xfId="7" applyNumberFormat="1" applyFont="1" applyFill="1" applyBorder="1" applyAlignment="1">
      <alignment horizontal="center" vertical="center" shrinkToFit="1"/>
    </xf>
    <xf numFmtId="3" fontId="39" fillId="4" borderId="164" xfId="7" applyNumberFormat="1" applyFont="1" applyFill="1" applyBorder="1" applyAlignment="1">
      <alignment horizontal="center" vertical="center" shrinkToFit="1"/>
    </xf>
    <xf numFmtId="3" fontId="39" fillId="4" borderId="144" xfId="7" applyNumberFormat="1" applyFont="1" applyFill="1" applyBorder="1" applyAlignment="1">
      <alignment horizontal="center" vertical="center" shrinkToFit="1"/>
    </xf>
    <xf numFmtId="181" fontId="34" fillId="10" borderId="0" xfId="7" applyNumberFormat="1" applyFont="1" applyFill="1" applyAlignment="1">
      <alignment horizontal="left" vertical="center"/>
    </xf>
    <xf numFmtId="0" fontId="3" fillId="0" borderId="256" xfId="7" applyFont="1" applyBorder="1" applyAlignment="1">
      <alignment horizontal="center" vertical="center" shrinkToFit="1"/>
    </xf>
    <xf numFmtId="0" fontId="3" fillId="0" borderId="257" xfId="7" applyFont="1" applyBorder="1" applyAlignment="1">
      <alignment horizontal="center" vertical="center" shrinkToFit="1"/>
    </xf>
    <xf numFmtId="0" fontId="3" fillId="0" borderId="258" xfId="7" applyFont="1" applyBorder="1" applyAlignment="1">
      <alignment horizontal="center" vertical="center" shrinkToFit="1"/>
    </xf>
    <xf numFmtId="0" fontId="38" fillId="0" borderId="256" xfId="7" applyFont="1" applyBorder="1" applyAlignment="1">
      <alignment horizontal="center" vertical="center" shrinkToFit="1"/>
    </xf>
    <xf numFmtId="0" fontId="38" fillId="0" borderId="257" xfId="7" applyFont="1" applyBorder="1" applyAlignment="1">
      <alignment horizontal="center" vertical="center" shrinkToFit="1"/>
    </xf>
    <xf numFmtId="0" fontId="38" fillId="0" borderId="258" xfId="7" applyFont="1" applyBorder="1" applyAlignment="1">
      <alignment horizontal="center" vertical="center" shrinkToFit="1"/>
    </xf>
    <xf numFmtId="0" fontId="38" fillId="0" borderId="250" xfId="7" applyFont="1" applyBorder="1" applyAlignment="1">
      <alignment horizontal="center" vertical="center" shrinkToFit="1"/>
    </xf>
    <xf numFmtId="0" fontId="38" fillId="0" borderId="251" xfId="7" applyFont="1" applyBorder="1" applyAlignment="1">
      <alignment horizontal="center" vertical="center" shrinkToFit="1"/>
    </xf>
    <xf numFmtId="0" fontId="38" fillId="0" borderId="252" xfId="7" applyFont="1" applyBorder="1" applyAlignment="1">
      <alignment horizontal="center" vertical="center" shrinkToFit="1"/>
    </xf>
    <xf numFmtId="0" fontId="7" fillId="4" borderId="164" xfId="7" applyFont="1" applyFill="1" applyBorder="1" applyAlignment="1">
      <alignment horizontal="center" vertical="center" shrinkToFit="1"/>
    </xf>
    <xf numFmtId="0" fontId="7" fillId="4" borderId="144" xfId="7" applyFont="1" applyFill="1" applyBorder="1" applyAlignment="1">
      <alignment horizontal="center" vertical="center" shrinkToFit="1"/>
    </xf>
    <xf numFmtId="38" fontId="38" fillId="5" borderId="150" xfId="1" applyFont="1" applyFill="1" applyBorder="1" applyAlignment="1">
      <alignment horizontal="right" vertical="center"/>
    </xf>
    <xf numFmtId="38" fontId="38" fillId="5" borderId="151" xfId="1" applyFont="1" applyFill="1" applyBorder="1" applyAlignment="1">
      <alignment horizontal="right" vertical="center"/>
    </xf>
    <xf numFmtId="38" fontId="38" fillId="5" borderId="118" xfId="1" applyFont="1" applyFill="1" applyBorder="1" applyAlignment="1">
      <alignment horizontal="right" vertical="center"/>
    </xf>
    <xf numFmtId="38" fontId="38" fillId="5" borderId="16" xfId="1" applyFont="1" applyFill="1" applyBorder="1" applyAlignment="1">
      <alignment horizontal="right" vertical="center"/>
    </xf>
    <xf numFmtId="38" fontId="38" fillId="5" borderId="19" xfId="1" applyFont="1" applyFill="1" applyBorder="1" applyAlignment="1">
      <alignment horizontal="right" vertical="center"/>
    </xf>
    <xf numFmtId="38" fontId="38" fillId="5" borderId="106" xfId="1" applyFont="1" applyFill="1" applyBorder="1" applyAlignment="1">
      <alignment horizontal="right" vertical="center"/>
    </xf>
    <xf numFmtId="38" fontId="39" fillId="6" borderId="154" xfId="1" applyFont="1" applyFill="1" applyBorder="1" applyAlignment="1">
      <alignment horizontal="right" vertical="center"/>
    </xf>
    <xf numFmtId="38" fontId="39" fillId="6" borderId="211" xfId="1" applyFont="1" applyFill="1" applyBorder="1" applyAlignment="1">
      <alignment horizontal="right" vertical="center"/>
    </xf>
    <xf numFmtId="38" fontId="39" fillId="6" borderId="158" xfId="1" applyFont="1" applyFill="1" applyBorder="1" applyAlignment="1">
      <alignment horizontal="right" vertical="center"/>
    </xf>
    <xf numFmtId="0" fontId="7" fillId="4" borderId="3" xfId="7" applyFont="1" applyFill="1" applyBorder="1" applyAlignment="1">
      <alignment horizontal="center" vertical="center" shrinkToFit="1"/>
    </xf>
    <xf numFmtId="0" fontId="5" fillId="0" borderId="0" xfId="7" applyFont="1" applyAlignment="1">
      <alignment horizontal="left" vertical="center"/>
    </xf>
    <xf numFmtId="0" fontId="38" fillId="11" borderId="196" xfId="7" applyFont="1" applyFill="1" applyBorder="1" applyAlignment="1">
      <alignment horizontal="left" vertical="center" shrinkToFit="1"/>
    </xf>
    <xf numFmtId="0" fontId="38" fillId="11" borderId="112" xfId="7" applyFont="1" applyFill="1" applyBorder="1" applyAlignment="1">
      <alignment horizontal="left" vertical="center" shrinkToFit="1"/>
    </xf>
    <xf numFmtId="0" fontId="38" fillId="0" borderId="128" xfId="7" applyFont="1" applyBorder="1" applyAlignment="1">
      <alignment horizontal="left" vertical="center"/>
    </xf>
    <xf numFmtId="0" fontId="38" fillId="0" borderId="159" xfId="7" applyFont="1" applyBorder="1" applyAlignment="1">
      <alignment horizontal="left" vertical="center"/>
    </xf>
    <xf numFmtId="0" fontId="38" fillId="0" borderId="217" xfId="7" applyFont="1" applyBorder="1" applyAlignment="1">
      <alignment horizontal="left" vertical="center"/>
    </xf>
    <xf numFmtId="0" fontId="38" fillId="0" borderId="202" xfId="7" applyFont="1" applyBorder="1" applyAlignment="1">
      <alignment vertical="center" shrinkToFit="1"/>
    </xf>
    <xf numFmtId="0" fontId="38" fillId="0" borderId="203" xfId="7" applyFont="1" applyBorder="1" applyAlignment="1">
      <alignment vertical="center" shrinkToFit="1"/>
    </xf>
    <xf numFmtId="0" fontId="38" fillId="0" borderId="108" xfId="7" applyFont="1" applyBorder="1" applyAlignment="1">
      <alignment vertical="center" shrinkToFit="1"/>
    </xf>
    <xf numFmtId="0" fontId="38" fillId="6" borderId="193" xfId="7" applyFont="1" applyFill="1" applyBorder="1" applyAlignment="1">
      <alignment vertical="center" shrinkToFit="1"/>
    </xf>
    <xf numFmtId="0" fontId="38" fillId="6" borderId="194" xfId="7" applyFont="1" applyFill="1" applyBorder="1" applyAlignment="1">
      <alignment vertical="center" shrinkToFit="1"/>
    </xf>
    <xf numFmtId="0" fontId="38" fillId="6" borderId="195" xfId="7" applyFont="1" applyFill="1" applyBorder="1" applyAlignment="1">
      <alignment vertical="center" shrinkToFit="1"/>
    </xf>
    <xf numFmtId="0" fontId="8" fillId="2" borderId="89" xfId="7" applyFont="1" applyFill="1" applyBorder="1" applyAlignment="1">
      <alignment horizontal="center" vertical="center"/>
    </xf>
    <xf numFmtId="0" fontId="8" fillId="2" borderId="164" xfId="7" applyFont="1" applyFill="1" applyBorder="1" applyAlignment="1">
      <alignment horizontal="center" vertical="center"/>
    </xf>
    <xf numFmtId="0" fontId="8" fillId="2" borderId="144" xfId="7" applyFont="1" applyFill="1" applyBorder="1" applyAlignment="1">
      <alignment horizontal="center" vertical="center"/>
    </xf>
    <xf numFmtId="38" fontId="22" fillId="5" borderId="154" xfId="4" applyFont="1" applyFill="1" applyBorder="1" applyAlignment="1">
      <alignment horizontal="right" vertical="center"/>
    </xf>
    <xf numFmtId="38" fontId="22" fillId="5" borderId="211" xfId="4" applyFont="1" applyFill="1" applyBorder="1" applyAlignment="1">
      <alignment horizontal="right" vertical="center"/>
    </xf>
    <xf numFmtId="38" fontId="22" fillId="5" borderId="158" xfId="4" applyFont="1" applyFill="1" applyBorder="1" applyAlignment="1">
      <alignment horizontal="right" vertical="center"/>
    </xf>
    <xf numFmtId="38" fontId="21" fillId="5" borderId="205" xfId="4" applyFont="1" applyFill="1" applyBorder="1" applyAlignment="1">
      <alignment horizontal="right" vertical="center"/>
    </xf>
    <xf numFmtId="38" fontId="21" fillId="5" borderId="207" xfId="4" applyFont="1" applyFill="1" applyBorder="1" applyAlignment="1">
      <alignment horizontal="right" vertical="center"/>
    </xf>
    <xf numFmtId="38" fontId="21" fillId="5" borderId="206" xfId="4" applyFont="1" applyFill="1" applyBorder="1" applyAlignment="1">
      <alignment horizontal="right" vertical="center"/>
    </xf>
    <xf numFmtId="38" fontId="21" fillId="5" borderId="136" xfId="4" applyFont="1" applyFill="1" applyBorder="1" applyAlignment="1">
      <alignment horizontal="right" vertical="center"/>
    </xf>
    <xf numFmtId="38" fontId="21" fillId="5" borderId="138" xfId="4" applyFont="1" applyFill="1" applyBorder="1" applyAlignment="1">
      <alignment horizontal="right" vertical="center"/>
    </xf>
    <xf numFmtId="38" fontId="21" fillId="5" borderId="137" xfId="4" applyFont="1" applyFill="1" applyBorder="1" applyAlignment="1">
      <alignment horizontal="right" vertical="center"/>
    </xf>
    <xf numFmtId="38" fontId="21" fillId="5" borderId="140" xfId="4" applyFont="1" applyFill="1" applyBorder="1" applyAlignment="1">
      <alignment horizontal="right" vertical="center"/>
    </xf>
    <xf numFmtId="38" fontId="21" fillId="5" borderId="98" xfId="4" applyFont="1" applyFill="1" applyBorder="1" applyAlignment="1">
      <alignment horizontal="right" vertical="center"/>
    </xf>
    <xf numFmtId="38" fontId="21" fillId="5" borderId="141" xfId="4" applyFont="1" applyFill="1" applyBorder="1" applyAlignment="1">
      <alignment horizontal="right" vertical="center"/>
    </xf>
    <xf numFmtId="38" fontId="21" fillId="5" borderId="33" xfId="4" applyFont="1" applyFill="1" applyBorder="1" applyAlignment="1">
      <alignment horizontal="right" vertical="center"/>
    </xf>
    <xf numFmtId="38" fontId="21" fillId="5" borderId="161" xfId="4" applyFont="1" applyFill="1" applyBorder="1" applyAlignment="1">
      <alignment horizontal="right" vertical="center"/>
    </xf>
    <xf numFmtId="38" fontId="21" fillId="5" borderId="192" xfId="4" applyFont="1" applyFill="1" applyBorder="1" applyAlignment="1">
      <alignment horizontal="right" vertical="center"/>
    </xf>
    <xf numFmtId="3" fontId="3" fillId="5" borderId="17" xfId="7" applyNumberFormat="1" applyFont="1" applyFill="1" applyBorder="1" applyAlignment="1">
      <alignment horizontal="right" vertical="center" shrinkToFit="1"/>
    </xf>
    <xf numFmtId="3" fontId="3" fillId="5" borderId="19" xfId="7" applyNumberFormat="1" applyFont="1" applyFill="1" applyBorder="1" applyAlignment="1">
      <alignment horizontal="right" vertical="center" shrinkToFit="1"/>
    </xf>
    <xf numFmtId="3" fontId="3" fillId="5" borderId="106" xfId="7" applyNumberFormat="1" applyFont="1" applyFill="1" applyBorder="1" applyAlignment="1">
      <alignment horizontal="right" vertical="center" shrinkToFit="1"/>
    </xf>
    <xf numFmtId="38" fontId="21" fillId="5" borderId="98" xfId="4" applyFont="1" applyFill="1" applyBorder="1" applyAlignment="1">
      <alignment vertical="center"/>
    </xf>
    <xf numFmtId="38" fontId="21" fillId="5" borderId="141" xfId="4" applyFont="1" applyFill="1" applyBorder="1" applyAlignment="1">
      <alignment vertical="center"/>
    </xf>
    <xf numFmtId="0" fontId="38" fillId="6" borderId="120" xfId="7" applyFont="1" applyFill="1" applyBorder="1" applyAlignment="1">
      <alignment horizontal="center" vertical="center"/>
    </xf>
    <xf numFmtId="0" fontId="38" fillId="6" borderId="90" xfId="7" applyFont="1" applyFill="1" applyBorder="1" applyAlignment="1">
      <alignment horizontal="center" vertical="center"/>
    </xf>
    <xf numFmtId="0" fontId="38" fillId="6" borderId="122" xfId="7" applyFont="1" applyFill="1" applyBorder="1" applyAlignment="1">
      <alignment horizontal="center" vertical="center"/>
    </xf>
    <xf numFmtId="3" fontId="30" fillId="4" borderId="89" xfId="7" applyNumberFormat="1" applyFont="1" applyFill="1" applyBorder="1" applyAlignment="1">
      <alignment horizontal="center" vertical="center" shrinkToFit="1"/>
    </xf>
    <xf numFmtId="3" fontId="30" fillId="4" borderId="164" xfId="7" applyNumberFormat="1" applyFont="1" applyFill="1" applyBorder="1" applyAlignment="1">
      <alignment horizontal="center" vertical="center" shrinkToFit="1"/>
    </xf>
    <xf numFmtId="3" fontId="30" fillId="4" borderId="144" xfId="7" applyNumberFormat="1" applyFont="1" applyFill="1" applyBorder="1" applyAlignment="1">
      <alignment horizontal="center" vertical="center" shrinkToFit="1"/>
    </xf>
    <xf numFmtId="0" fontId="38" fillId="0" borderId="21" xfId="7" applyFont="1" applyBorder="1" applyAlignment="1">
      <alignment horizontal="left" vertical="center" shrinkToFit="1"/>
    </xf>
    <xf numFmtId="0" fontId="38" fillId="0" borderId="22" xfId="7" applyFont="1" applyBorder="1" applyAlignment="1">
      <alignment horizontal="left" vertical="center" shrinkToFit="1"/>
    </xf>
    <xf numFmtId="0" fontId="38" fillId="0" borderId="127" xfId="7" applyFont="1" applyBorder="1" applyAlignment="1">
      <alignment horizontal="left" vertical="center" shrinkToFit="1"/>
    </xf>
    <xf numFmtId="0" fontId="38" fillId="0" borderId="21" xfId="7" applyFont="1" applyBorder="1" applyAlignment="1">
      <alignment horizontal="center" vertical="center" shrinkToFit="1"/>
    </xf>
    <xf numFmtId="0" fontId="38" fillId="0" borderId="22" xfId="7" applyFont="1" applyBorder="1" applyAlignment="1">
      <alignment horizontal="center" vertical="center" shrinkToFit="1"/>
    </xf>
    <xf numFmtId="0" fontId="38" fillId="0" borderId="127" xfId="7" applyFont="1" applyBorder="1" applyAlignment="1">
      <alignment horizontal="center" vertical="center" shrinkToFit="1"/>
    </xf>
    <xf numFmtId="0" fontId="38" fillId="0" borderId="254" xfId="7" applyFont="1" applyBorder="1" applyAlignment="1">
      <alignment horizontal="center" vertical="center" shrinkToFit="1"/>
    </xf>
    <xf numFmtId="0" fontId="38" fillId="0" borderId="72" xfId="7" applyFont="1" applyBorder="1" applyAlignment="1">
      <alignment horizontal="center" vertical="center" shrinkToFit="1"/>
    </xf>
    <xf numFmtId="0" fontId="38" fillId="0" borderId="255" xfId="7" applyFont="1" applyBorder="1" applyAlignment="1">
      <alignment horizontal="center" vertical="center" shrinkToFit="1"/>
    </xf>
    <xf numFmtId="0" fontId="38" fillId="6" borderId="154" xfId="7" applyFont="1" applyFill="1" applyBorder="1" applyAlignment="1">
      <alignment horizontal="center" vertical="center" shrinkToFit="1"/>
    </xf>
    <xf numFmtId="0" fontId="38" fillId="6" borderId="211" xfId="7" applyFont="1" applyFill="1" applyBorder="1" applyAlignment="1">
      <alignment horizontal="center" vertical="center" shrinkToFit="1"/>
    </xf>
    <xf numFmtId="0" fontId="38" fillId="6" borderId="158" xfId="7" applyFont="1" applyFill="1" applyBorder="1" applyAlignment="1">
      <alignment horizontal="center" vertical="center" shrinkToFit="1"/>
    </xf>
    <xf numFmtId="0" fontId="38" fillId="0" borderId="150" xfId="7" applyFont="1" applyBorder="1" applyAlignment="1">
      <alignment horizontal="left" vertical="center" shrinkToFit="1"/>
    </xf>
    <xf numFmtId="0" fontId="38" fillId="0" borderId="151" xfId="7" applyFont="1" applyBorder="1" applyAlignment="1">
      <alignment horizontal="left" vertical="center" shrinkToFit="1"/>
    </xf>
    <xf numFmtId="0" fontId="38" fillId="0" borderId="118" xfId="7" applyFont="1" applyBorder="1" applyAlignment="1">
      <alignment horizontal="left" vertical="center" shrinkToFit="1"/>
    </xf>
    <xf numFmtId="0" fontId="38" fillId="0" borderId="218" xfId="7" applyFont="1" applyBorder="1" applyAlignment="1">
      <alignment vertical="center" shrinkToFit="1"/>
    </xf>
    <xf numFmtId="0" fontId="38" fillId="0" borderId="219" xfId="7" applyFont="1" applyBorder="1" applyAlignment="1">
      <alignment vertical="center" shrinkToFit="1"/>
    </xf>
    <xf numFmtId="0" fontId="38" fillId="0" borderId="103" xfId="7" applyFont="1" applyBorder="1" applyAlignment="1">
      <alignment vertical="center" shrinkToFit="1"/>
    </xf>
    <xf numFmtId="0" fontId="38" fillId="6" borderId="198" xfId="7" applyFont="1" applyFill="1" applyBorder="1" applyAlignment="1">
      <alignment horizontal="center" vertical="center" shrinkToFit="1"/>
    </xf>
    <xf numFmtId="0" fontId="38" fillId="6" borderId="157" xfId="7" applyFont="1" applyFill="1" applyBorder="1" applyAlignment="1">
      <alignment horizontal="center" vertical="center" shrinkToFit="1"/>
    </xf>
    <xf numFmtId="3" fontId="30" fillId="4" borderId="199" xfId="7" applyNumberFormat="1" applyFont="1" applyFill="1" applyBorder="1" applyAlignment="1">
      <alignment vertical="center" shrinkToFit="1"/>
    </xf>
    <xf numFmtId="3" fontId="30" fillId="4" borderId="200" xfId="7" applyNumberFormat="1" applyFont="1" applyFill="1" applyBorder="1" applyAlignment="1">
      <alignment vertical="center" shrinkToFit="1"/>
    </xf>
    <xf numFmtId="3" fontId="30" fillId="4" borderId="201" xfId="7" applyNumberFormat="1" applyFont="1" applyFill="1" applyBorder="1" applyAlignment="1">
      <alignment vertical="center" shrinkToFit="1"/>
    </xf>
    <xf numFmtId="0" fontId="38" fillId="0" borderId="148" xfId="7" applyFont="1" applyBorder="1" applyAlignment="1">
      <alignment vertical="center" shrinkToFit="1"/>
    </xf>
    <xf numFmtId="0" fontId="38" fillId="0" borderId="197" xfId="7" applyFont="1" applyBorder="1" applyAlignment="1">
      <alignment vertical="center" shrinkToFit="1"/>
    </xf>
    <xf numFmtId="0" fontId="38" fillId="0" borderId="111" xfId="7" applyFont="1" applyBorder="1" applyAlignment="1">
      <alignment vertical="center" shrinkToFit="1"/>
    </xf>
    <xf numFmtId="14" fontId="38" fillId="5" borderId="166" xfId="7" applyNumberFormat="1" applyFont="1" applyFill="1" applyBorder="1" applyAlignment="1">
      <alignment horizontal="center" vertical="center"/>
    </xf>
    <xf numFmtId="14" fontId="38" fillId="5" borderId="167" xfId="7" applyNumberFormat="1" applyFont="1" applyFill="1" applyBorder="1" applyAlignment="1">
      <alignment horizontal="center" vertical="center"/>
    </xf>
    <xf numFmtId="14" fontId="38" fillId="5" borderId="168" xfId="7" applyNumberFormat="1" applyFont="1" applyFill="1" applyBorder="1" applyAlignment="1">
      <alignment horizontal="center" vertical="center"/>
    </xf>
    <xf numFmtId="14" fontId="38" fillId="5" borderId="204" xfId="7" applyNumberFormat="1" applyFont="1" applyFill="1" applyBorder="1" applyAlignment="1">
      <alignment horizontal="center" vertical="center"/>
    </xf>
    <xf numFmtId="14" fontId="38" fillId="5" borderId="225" xfId="7" applyNumberFormat="1" applyFont="1" applyFill="1" applyBorder="1" applyAlignment="1">
      <alignment horizontal="center" vertical="center"/>
    </xf>
    <xf numFmtId="14" fontId="38" fillId="5" borderId="226" xfId="7" applyNumberFormat="1" applyFont="1" applyFill="1" applyBorder="1" applyAlignment="1">
      <alignment horizontal="center" vertical="center"/>
    </xf>
    <xf numFmtId="14" fontId="38" fillId="5" borderId="169" xfId="7" applyNumberFormat="1" applyFont="1" applyFill="1" applyBorder="1" applyAlignment="1">
      <alignment horizontal="center" vertical="center"/>
    </xf>
    <xf numFmtId="14" fontId="38" fillId="5" borderId="0" xfId="7" applyNumberFormat="1" applyFont="1" applyFill="1" applyAlignment="1">
      <alignment horizontal="center" vertical="center"/>
    </xf>
    <xf numFmtId="14" fontId="38" fillId="5" borderId="88" xfId="7" applyNumberFormat="1" applyFont="1" applyFill="1" applyBorder="1" applyAlignment="1">
      <alignment horizontal="center" vertical="center"/>
    </xf>
    <xf numFmtId="0" fontId="7" fillId="6" borderId="28" xfId="7" applyFont="1" applyFill="1" applyBorder="1">
      <alignment vertical="center"/>
    </xf>
    <xf numFmtId="0" fontId="7" fillId="6" borderId="189" xfId="7" applyFont="1" applyFill="1" applyBorder="1">
      <alignment vertical="center"/>
    </xf>
    <xf numFmtId="3" fontId="39" fillId="6" borderId="28" xfId="7" applyNumberFormat="1" applyFont="1" applyFill="1" applyBorder="1" applyAlignment="1">
      <alignment horizontal="right" vertical="center"/>
    </xf>
    <xf numFmtId="0" fontId="39" fillId="6" borderId="189" xfId="7" applyFont="1" applyFill="1" applyBorder="1" applyAlignment="1">
      <alignment horizontal="right" vertical="center"/>
    </xf>
    <xf numFmtId="0" fontId="38" fillId="0" borderId="90" xfId="7" applyFont="1" applyBorder="1" applyAlignment="1">
      <alignment horizontal="right" vertical="center"/>
    </xf>
    <xf numFmtId="0" fontId="7" fillId="4" borderId="2" xfId="7" applyFont="1" applyFill="1" applyBorder="1" applyAlignment="1">
      <alignment horizontal="center" vertical="center" shrinkToFit="1"/>
    </xf>
    <xf numFmtId="3" fontId="39" fillId="8" borderId="136" xfId="7" applyNumberFormat="1" applyFont="1" applyFill="1" applyBorder="1" applyAlignment="1">
      <alignment horizontal="right" vertical="center"/>
    </xf>
    <xf numFmtId="3" fontId="39" fillId="8" borderId="137" xfId="7" applyNumberFormat="1" applyFont="1" applyFill="1" applyBorder="1" applyAlignment="1">
      <alignment horizontal="right" vertical="center"/>
    </xf>
    <xf numFmtId="3" fontId="39" fillId="6" borderId="140" xfId="7" applyNumberFormat="1" applyFont="1" applyFill="1" applyBorder="1" applyAlignment="1">
      <alignment horizontal="right" vertical="center"/>
    </xf>
    <xf numFmtId="3" fontId="39" fillId="6" borderId="141" xfId="7" applyNumberFormat="1" applyFont="1" applyFill="1" applyBorder="1" applyAlignment="1">
      <alignment horizontal="right" vertical="center"/>
    </xf>
    <xf numFmtId="3" fontId="7" fillId="6" borderId="156" xfId="7" applyNumberFormat="1" applyFont="1" applyFill="1" applyBorder="1" applyAlignment="1">
      <alignment horizontal="right" vertical="center"/>
    </xf>
    <xf numFmtId="0" fontId="7" fillId="6" borderId="156" xfId="7" applyFont="1" applyFill="1" applyBorder="1" applyAlignment="1">
      <alignment horizontal="right" vertical="center"/>
    </xf>
    <xf numFmtId="0" fontId="7" fillId="6" borderId="119" xfId="7" applyFont="1" applyFill="1" applyBorder="1" applyAlignment="1">
      <alignment horizontal="right" vertical="center"/>
    </xf>
    <xf numFmtId="0" fontId="39" fillId="0" borderId="140" xfId="7" applyFont="1" applyBorder="1" applyAlignment="1">
      <alignment horizontal="right" vertical="center"/>
    </xf>
    <xf numFmtId="0" fontId="39" fillId="0" borderId="141" xfId="7" applyFont="1" applyBorder="1" applyAlignment="1">
      <alignment horizontal="right" vertical="center"/>
    </xf>
    <xf numFmtId="3" fontId="3" fillId="5" borderId="152" xfId="7" applyNumberFormat="1" applyFont="1" applyFill="1" applyBorder="1" applyAlignment="1">
      <alignment horizontal="right" vertical="center" shrinkToFit="1"/>
    </xf>
    <xf numFmtId="3" fontId="3" fillId="5" borderId="151" xfId="7" applyNumberFormat="1" applyFont="1" applyFill="1" applyBorder="1" applyAlignment="1">
      <alignment horizontal="right" vertical="center" shrinkToFit="1"/>
    </xf>
    <xf numFmtId="3" fontId="3" fillId="5" borderId="118" xfId="7" applyNumberFormat="1" applyFont="1" applyFill="1" applyBorder="1" applyAlignment="1">
      <alignment horizontal="right" vertical="center" shrinkToFit="1"/>
    </xf>
    <xf numFmtId="0" fontId="38" fillId="8" borderId="169" xfId="7" applyFont="1" applyFill="1" applyBorder="1" applyAlignment="1">
      <alignment horizontal="center" vertical="center"/>
    </xf>
    <xf numFmtId="0" fontId="38" fillId="8" borderId="204" xfId="7" applyFont="1" applyFill="1" applyBorder="1" applyAlignment="1">
      <alignment horizontal="center" vertical="center"/>
    </xf>
    <xf numFmtId="14" fontId="38" fillId="0" borderId="26" xfId="7" applyNumberFormat="1" applyFont="1" applyBorder="1">
      <alignment vertical="center"/>
    </xf>
    <xf numFmtId="14" fontId="38" fillId="0" borderId="132" xfId="7" applyNumberFormat="1" applyFont="1" applyBorder="1">
      <alignment vertical="center"/>
    </xf>
    <xf numFmtId="0" fontId="36" fillId="6" borderId="156" xfId="7" applyFont="1" applyFill="1" applyBorder="1">
      <alignment vertical="center"/>
    </xf>
    <xf numFmtId="3" fontId="39" fillId="4" borderId="3" xfId="7" applyNumberFormat="1" applyFont="1" applyFill="1" applyBorder="1" applyAlignment="1">
      <alignment horizontal="center" vertical="center" shrinkToFit="1"/>
    </xf>
    <xf numFmtId="3" fontId="39" fillId="4" borderId="212" xfId="7" applyNumberFormat="1" applyFont="1" applyFill="1" applyBorder="1" applyAlignment="1">
      <alignment horizontal="center" vertical="center" shrinkToFit="1"/>
    </xf>
    <xf numFmtId="0" fontId="18" fillId="2" borderId="205" xfId="7" applyFont="1" applyFill="1" applyBorder="1" applyAlignment="1">
      <alignment horizontal="center" vertical="center"/>
    </xf>
    <xf numFmtId="0" fontId="18" fillId="2" borderId="206" xfId="7" applyFont="1" applyFill="1" applyBorder="1" applyAlignment="1">
      <alignment horizontal="center" vertical="center"/>
    </xf>
    <xf numFmtId="38" fontId="21" fillId="5" borderId="207" xfId="4" applyFont="1" applyFill="1" applyBorder="1" applyAlignment="1">
      <alignment vertical="center"/>
    </xf>
    <xf numFmtId="38" fontId="21" fillId="5" borderId="206" xfId="4" applyFont="1" applyFill="1" applyBorder="1" applyAlignment="1">
      <alignment vertical="center"/>
    </xf>
    <xf numFmtId="0" fontId="18" fillId="2" borderId="120" xfId="7" applyFont="1" applyFill="1" applyBorder="1" applyAlignment="1">
      <alignment horizontal="center" vertical="center"/>
    </xf>
    <xf numFmtId="0" fontId="18" fillId="2" borderId="122" xfId="7" applyFont="1" applyFill="1" applyBorder="1" applyAlignment="1">
      <alignment horizontal="center" vertical="center"/>
    </xf>
    <xf numFmtId="38" fontId="22" fillId="5" borderId="120" xfId="4" applyFont="1" applyFill="1" applyBorder="1" applyAlignment="1">
      <alignment horizontal="right" vertical="center"/>
    </xf>
    <xf numFmtId="38" fontId="22" fillId="5" borderId="122" xfId="4" applyFont="1" applyFill="1" applyBorder="1" applyAlignment="1">
      <alignment horizontal="right" vertical="center"/>
    </xf>
    <xf numFmtId="38" fontId="43" fillId="5" borderId="90" xfId="4" applyFont="1" applyFill="1" applyBorder="1" applyAlignment="1">
      <alignment vertical="center"/>
    </xf>
    <xf numFmtId="38" fontId="43" fillId="5" borderId="122" xfId="4" applyFont="1" applyFill="1" applyBorder="1" applyAlignment="1">
      <alignment vertical="center"/>
    </xf>
    <xf numFmtId="0" fontId="18" fillId="2" borderId="136" xfId="7" applyFont="1" applyFill="1" applyBorder="1" applyAlignment="1">
      <alignment horizontal="center" vertical="center"/>
    </xf>
    <xf numFmtId="0" fontId="18" fillId="2" borderId="137" xfId="7" applyFont="1" applyFill="1" applyBorder="1" applyAlignment="1">
      <alignment horizontal="center" vertical="center"/>
    </xf>
    <xf numFmtId="38" fontId="21" fillId="5" borderId="138" xfId="4" applyFont="1" applyFill="1" applyBorder="1" applyAlignment="1">
      <alignment vertical="center"/>
    </xf>
    <xf numFmtId="38" fontId="21" fillId="5" borderId="137" xfId="4" applyFont="1" applyFill="1" applyBorder="1" applyAlignment="1">
      <alignment vertical="center"/>
    </xf>
    <xf numFmtId="0" fontId="38" fillId="6" borderId="35" xfId="7" applyFont="1" applyFill="1" applyBorder="1" applyAlignment="1">
      <alignment horizontal="center" vertical="center"/>
    </xf>
    <xf numFmtId="0" fontId="38" fillId="6" borderId="15" xfId="7" applyFont="1" applyFill="1" applyBorder="1" applyAlignment="1">
      <alignment horizontal="center" vertical="center"/>
    </xf>
    <xf numFmtId="0" fontId="18" fillId="2" borderId="89" xfId="7" applyFont="1" applyFill="1" applyBorder="1" applyAlignment="1">
      <alignment horizontal="center" vertical="center"/>
    </xf>
    <xf numFmtId="0" fontId="18" fillId="2" borderId="144" xfId="7" applyFont="1" applyFill="1" applyBorder="1" applyAlignment="1">
      <alignment horizontal="center" vertical="center"/>
    </xf>
    <xf numFmtId="0" fontId="18" fillId="2" borderId="164" xfId="7" applyFont="1" applyFill="1" applyBorder="1" applyAlignment="1">
      <alignment horizontal="center" vertical="center"/>
    </xf>
    <xf numFmtId="0" fontId="18" fillId="2" borderId="30" xfId="7" applyFont="1" applyFill="1" applyBorder="1" applyAlignment="1">
      <alignment horizontal="center" vertical="center"/>
    </xf>
    <xf numFmtId="0" fontId="18" fillId="2" borderId="208" xfId="7" applyFont="1" applyFill="1" applyBorder="1" applyAlignment="1">
      <alignment horizontal="center" vertical="center"/>
    </xf>
    <xf numFmtId="38" fontId="21" fillId="5" borderId="161" xfId="4" applyFont="1" applyFill="1" applyBorder="1" applyAlignment="1">
      <alignment vertical="center"/>
    </xf>
    <xf numFmtId="38" fontId="21" fillId="5" borderId="192" xfId="4" applyFont="1" applyFill="1" applyBorder="1" applyAlignment="1">
      <alignment vertical="center"/>
    </xf>
    <xf numFmtId="0" fontId="38" fillId="8" borderId="166" xfId="7" applyFont="1" applyFill="1" applyBorder="1" applyAlignment="1">
      <alignment horizontal="center" vertical="center"/>
    </xf>
    <xf numFmtId="0" fontId="38" fillId="8" borderId="120" xfId="7" applyFont="1" applyFill="1" applyBorder="1" applyAlignment="1">
      <alignment horizontal="center" vertical="center"/>
    </xf>
    <xf numFmtId="0" fontId="18" fillId="2" borderId="140" xfId="7" applyFont="1" applyFill="1" applyBorder="1" applyAlignment="1">
      <alignment horizontal="center" vertical="center"/>
    </xf>
    <xf numFmtId="0" fontId="18" fillId="2" borderId="141" xfId="7" applyFont="1" applyFill="1" applyBorder="1" applyAlignment="1">
      <alignment horizontal="center" vertical="center"/>
    </xf>
    <xf numFmtId="0" fontId="38" fillId="6" borderId="16" xfId="7" applyFont="1" applyFill="1" applyBorder="1" applyAlignment="1">
      <alignment horizontal="center" vertical="center"/>
    </xf>
    <xf numFmtId="0" fontId="38" fillId="6" borderId="106" xfId="7" applyFont="1" applyFill="1" applyBorder="1" applyAlignment="1">
      <alignment horizontal="center" vertical="center"/>
    </xf>
    <xf numFmtId="0" fontId="38" fillId="6" borderId="165" xfId="7" applyFont="1" applyFill="1" applyBorder="1" applyAlignment="1">
      <alignment horizontal="center" vertical="center"/>
    </xf>
    <xf numFmtId="0" fontId="38" fillId="6" borderId="163" xfId="7" applyFont="1" applyFill="1" applyBorder="1" applyAlignment="1">
      <alignment horizontal="center" vertical="center"/>
    </xf>
    <xf numFmtId="0" fontId="7" fillId="4" borderId="173" xfId="6" applyFont="1" applyFill="1" applyBorder="1" applyAlignment="1">
      <alignment horizontal="center" vertical="center" wrapText="1"/>
    </xf>
    <xf numFmtId="0" fontId="7" fillId="4" borderId="174" xfId="6" applyFont="1" applyFill="1" applyBorder="1" applyAlignment="1">
      <alignment horizontal="center" vertical="center"/>
    </xf>
    <xf numFmtId="0" fontId="7" fillId="4" borderId="93" xfId="6" applyFont="1" applyFill="1" applyBorder="1" applyAlignment="1">
      <alignment horizontal="center" vertical="center"/>
    </xf>
    <xf numFmtId="0" fontId="7" fillId="4" borderId="162" xfId="6" applyFont="1" applyFill="1" applyBorder="1" applyAlignment="1">
      <alignment horizontal="center" vertical="center" wrapText="1"/>
    </xf>
    <xf numFmtId="0" fontId="7" fillId="4" borderId="175" xfId="6" applyFont="1" applyFill="1" applyBorder="1" applyAlignment="1">
      <alignment horizontal="center" vertical="center"/>
    </xf>
    <xf numFmtId="0" fontId="7" fillId="4" borderId="94" xfId="6" applyFont="1" applyFill="1" applyBorder="1" applyAlignment="1">
      <alignment horizontal="center" vertical="center"/>
    </xf>
    <xf numFmtId="0" fontId="7" fillId="4" borderId="173" xfId="6" applyFont="1" applyFill="1" applyBorder="1" applyAlignment="1">
      <alignment horizontal="center" vertical="center"/>
    </xf>
    <xf numFmtId="0" fontId="7" fillId="4" borderId="170" xfId="6" applyFont="1" applyFill="1" applyBorder="1" applyAlignment="1">
      <alignment horizontal="center" vertical="center" wrapText="1"/>
    </xf>
    <xf numFmtId="0" fontId="7" fillId="4" borderId="190" xfId="6" applyFont="1" applyFill="1" applyBorder="1" applyAlignment="1">
      <alignment horizontal="center" vertical="center" wrapText="1"/>
    </xf>
    <xf numFmtId="0" fontId="7" fillId="4" borderId="55" xfId="6" applyFont="1" applyFill="1" applyBorder="1" applyAlignment="1">
      <alignment horizontal="center" vertical="center" wrapText="1"/>
    </xf>
    <xf numFmtId="0" fontId="7" fillId="4" borderId="176" xfId="6" applyFont="1" applyFill="1" applyBorder="1" applyAlignment="1">
      <alignment horizontal="center" vertical="center" wrapText="1"/>
    </xf>
    <xf numFmtId="0" fontId="7" fillId="4" borderId="171" xfId="6" applyFont="1" applyFill="1" applyBorder="1" applyAlignment="1">
      <alignment horizontal="center" vertical="center" wrapText="1"/>
    </xf>
    <xf numFmtId="0" fontId="7" fillId="4" borderId="95" xfId="6" applyFont="1" applyFill="1" applyBorder="1" applyAlignment="1">
      <alignment horizontal="center" vertical="center" wrapText="1"/>
    </xf>
    <xf numFmtId="0" fontId="3" fillId="0" borderId="47" xfId="6" applyBorder="1" applyAlignment="1">
      <alignment horizontal="center" vertical="center" shrinkToFit="1"/>
    </xf>
    <xf numFmtId="0" fontId="3" fillId="0" borderId="54" xfId="6" applyBorder="1" applyAlignment="1">
      <alignment horizontal="center" vertical="center" shrinkToFit="1"/>
    </xf>
    <xf numFmtId="0" fontId="7" fillId="4" borderId="98" xfId="6" applyFont="1" applyFill="1" applyBorder="1" applyAlignment="1">
      <alignment horizontal="center" vertical="center"/>
    </xf>
    <xf numFmtId="0" fontId="7" fillId="4" borderId="38" xfId="6" applyFont="1" applyFill="1" applyBorder="1" applyAlignment="1">
      <alignment horizontal="center" vertical="center"/>
    </xf>
    <xf numFmtId="0" fontId="3" fillId="0" borderId="65" xfId="6" applyBorder="1" applyAlignment="1">
      <alignment horizontal="center" vertical="center" shrinkToFit="1"/>
    </xf>
    <xf numFmtId="0" fontId="7" fillId="4" borderId="97" xfId="6" applyFont="1" applyFill="1" applyBorder="1" applyAlignment="1">
      <alignment horizontal="center" vertical="center"/>
    </xf>
    <xf numFmtId="0" fontId="7" fillId="4" borderId="56" xfId="6" applyFont="1" applyFill="1" applyBorder="1" applyAlignment="1">
      <alignment horizontal="center" vertical="center"/>
    </xf>
    <xf numFmtId="0" fontId="7" fillId="4" borderId="81" xfId="6" applyFont="1" applyFill="1" applyBorder="1" applyAlignment="1">
      <alignment horizontal="center" vertical="center"/>
    </xf>
    <xf numFmtId="0" fontId="3" fillId="0" borderId="44" xfId="6" applyBorder="1" applyAlignment="1">
      <alignment horizontal="center" vertical="center" shrinkToFit="1"/>
    </xf>
    <xf numFmtId="0" fontId="3" fillId="0" borderId="53" xfId="6" applyBorder="1" applyAlignment="1">
      <alignment horizontal="center" vertical="center" shrinkToFit="1"/>
    </xf>
    <xf numFmtId="0" fontId="50" fillId="0" borderId="0" xfId="6" applyFont="1" applyAlignment="1">
      <alignment horizontal="center" vertical="center"/>
    </xf>
    <xf numFmtId="0" fontId="50" fillId="0" borderId="0" xfId="6" applyFont="1" applyAlignment="1">
      <alignment horizontal="center" vertical="center" wrapText="1"/>
    </xf>
    <xf numFmtId="0" fontId="50" fillId="0" borderId="0" xfId="6" applyFont="1" applyFill="1" applyAlignment="1">
      <alignment horizontal="center" vertical="center" shrinkToFit="1"/>
    </xf>
    <xf numFmtId="181" fontId="34" fillId="5" borderId="0" xfId="7" applyNumberFormat="1" applyFont="1" applyFill="1" applyAlignment="1">
      <alignment horizontal="left" vertical="center"/>
    </xf>
    <xf numFmtId="176" fontId="8" fillId="4" borderId="37" xfId="8" applyNumberFormat="1" applyFont="1" applyFill="1" applyBorder="1" applyAlignment="1">
      <alignment horizontal="center" vertical="center"/>
    </xf>
    <xf numFmtId="176" fontId="8" fillId="4" borderId="38" xfId="8" applyNumberFormat="1" applyFont="1" applyFill="1" applyBorder="1" applyAlignment="1">
      <alignment horizontal="center" vertical="center"/>
    </xf>
    <xf numFmtId="0" fontId="12" fillId="0" borderId="0" xfId="6" applyFont="1" applyAlignment="1">
      <alignment horizontal="center" vertical="center" shrinkToFit="1"/>
    </xf>
    <xf numFmtId="0" fontId="5" fillId="0" borderId="0" xfId="6" applyFont="1" applyAlignment="1">
      <alignment horizontal="center" vertical="center" shrinkToFit="1"/>
    </xf>
    <xf numFmtId="0" fontId="6" fillId="0" borderId="0" xfId="6" applyFont="1" applyAlignment="1">
      <alignment horizontal="left" vertical="center" shrinkToFit="1"/>
    </xf>
    <xf numFmtId="180" fontId="7" fillId="4" borderId="36" xfId="6" applyNumberFormat="1" applyFont="1" applyFill="1" applyBorder="1" applyAlignment="1">
      <alignment horizontal="right" vertical="center"/>
    </xf>
    <xf numFmtId="180" fontId="7" fillId="4" borderId="37" xfId="6" applyNumberFormat="1" applyFont="1" applyFill="1" applyBorder="1" applyAlignment="1">
      <alignment horizontal="right" vertical="center"/>
    </xf>
    <xf numFmtId="178" fontId="37" fillId="0" borderId="0" xfId="6" applyNumberFormat="1" applyFont="1" applyAlignment="1">
      <alignment horizontal="right" vertical="center"/>
    </xf>
    <xf numFmtId="181" fontId="3" fillId="5" borderId="47" xfId="6" applyNumberFormat="1" applyFill="1" applyBorder="1" applyAlignment="1">
      <alignment horizontal="center" vertical="center" shrinkToFit="1"/>
    </xf>
    <xf numFmtId="181" fontId="3" fillId="5" borderId="54" xfId="6" applyNumberFormat="1" applyFill="1" applyBorder="1" applyAlignment="1">
      <alignment horizontal="center" vertical="center" shrinkToFit="1"/>
    </xf>
    <xf numFmtId="0" fontId="4" fillId="7" borderId="0" xfId="6" applyFont="1" applyFill="1" applyAlignment="1">
      <alignment horizontal="center" vertical="center" shrinkToFit="1"/>
    </xf>
    <xf numFmtId="0" fontId="7" fillId="4" borderId="63" xfId="6" applyFont="1" applyFill="1" applyBorder="1" applyAlignment="1">
      <alignment horizontal="center" vertical="center" wrapText="1"/>
    </xf>
    <xf numFmtId="0" fontId="7" fillId="4" borderId="63" xfId="6" applyFont="1" applyFill="1" applyBorder="1" applyAlignment="1">
      <alignment horizontal="center" vertical="center"/>
    </xf>
    <xf numFmtId="0" fontId="5" fillId="0" borderId="0" xfId="6" applyFont="1" applyAlignment="1">
      <alignment horizontal="center" vertical="center" wrapText="1" shrinkToFit="1"/>
    </xf>
    <xf numFmtId="0" fontId="4" fillId="7" borderId="0" xfId="8" applyFont="1" applyFill="1" applyAlignment="1">
      <alignment horizontal="center" vertical="center" shrinkToFit="1"/>
    </xf>
    <xf numFmtId="0" fontId="0" fillId="5" borderId="36" xfId="0" applyFill="1" applyBorder="1" applyAlignment="1">
      <alignment horizontal="left" vertical="center"/>
    </xf>
    <xf numFmtId="0" fontId="0" fillId="0" borderId="37" xfId="0" applyBorder="1" applyAlignment="1">
      <alignment horizontal="left" vertical="center"/>
    </xf>
    <xf numFmtId="0" fontId="0" fillId="0" borderId="98" xfId="0" applyBorder="1" applyAlignment="1">
      <alignment horizontal="left" vertical="center"/>
    </xf>
    <xf numFmtId="0" fontId="0" fillId="0" borderId="38" xfId="0" applyBorder="1" applyAlignment="1">
      <alignment horizontal="left" vertical="center"/>
    </xf>
    <xf numFmtId="185" fontId="3" fillId="9" borderId="52" xfId="8" applyNumberFormat="1" applyFill="1" applyBorder="1" applyAlignment="1">
      <alignment horizontal="center" vertical="center" shrinkToFit="1"/>
    </xf>
    <xf numFmtId="185" fontId="3" fillId="9" borderId="47" xfId="8" applyNumberFormat="1" applyFill="1" applyBorder="1" applyAlignment="1">
      <alignment horizontal="center" vertical="center" shrinkToFit="1"/>
    </xf>
    <xf numFmtId="181" fontId="3" fillId="9" borderId="68" xfId="8" applyNumberFormat="1" applyFill="1" applyBorder="1" applyAlignment="1">
      <alignment horizontal="center" vertical="center" shrinkToFit="1"/>
    </xf>
    <xf numFmtId="181" fontId="3" fillId="9" borderId="69" xfId="8" applyNumberFormat="1" applyFill="1" applyBorder="1" applyAlignment="1">
      <alignment horizontal="center" vertical="center" shrinkToFit="1"/>
    </xf>
    <xf numFmtId="181" fontId="3" fillId="9" borderId="69" xfId="8" applyNumberFormat="1" applyFill="1" applyBorder="1" applyAlignment="1">
      <alignment horizontal="left" vertical="center" shrinkToFit="1"/>
    </xf>
    <xf numFmtId="181" fontId="3" fillId="9" borderId="61" xfId="8" applyNumberFormat="1" applyFill="1" applyBorder="1" applyAlignment="1">
      <alignment horizontal="left" vertical="center" shrinkToFit="1"/>
    </xf>
    <xf numFmtId="0" fontId="3" fillId="0" borderId="46" xfId="2" applyNumberFormat="1" applyFont="1" applyBorder="1" applyAlignment="1">
      <alignment horizontal="center" vertical="center" shrinkToFit="1"/>
    </xf>
    <xf numFmtId="0" fontId="3" fillId="0" borderId="47" xfId="2" applyNumberFormat="1" applyFont="1" applyBorder="1" applyAlignment="1">
      <alignment horizontal="center" vertical="center" shrinkToFit="1"/>
    </xf>
    <xf numFmtId="0" fontId="3" fillId="0" borderId="48" xfId="2" applyNumberFormat="1" applyFont="1" applyBorder="1" applyAlignment="1">
      <alignment horizontal="center" vertical="center" shrinkToFit="1"/>
    </xf>
    <xf numFmtId="186" fontId="3" fillId="0" borderId="40" xfId="8" applyNumberFormat="1" applyBorder="1" applyAlignment="1">
      <alignment horizontal="center" vertical="center" shrinkToFit="1"/>
    </xf>
    <xf numFmtId="186" fontId="3" fillId="0" borderId="180" xfId="8" applyNumberFormat="1" applyBorder="1" applyAlignment="1">
      <alignment horizontal="center" vertical="center" shrinkToFit="1"/>
    </xf>
    <xf numFmtId="186" fontId="3" fillId="0" borderId="71" xfId="8" applyNumberFormat="1" applyBorder="1" applyAlignment="1">
      <alignment horizontal="center" vertical="center" shrinkToFit="1"/>
    </xf>
    <xf numFmtId="176" fontId="3" fillId="4" borderId="89" xfId="8" applyNumberFormat="1" applyFill="1" applyBorder="1" applyAlignment="1">
      <alignment horizontal="right" vertical="center"/>
    </xf>
    <xf numFmtId="176" fontId="3" fillId="4" borderId="164" xfId="8" applyNumberFormat="1" applyFill="1" applyBorder="1" applyAlignment="1">
      <alignment horizontal="right" vertical="center"/>
    </xf>
    <xf numFmtId="38" fontId="3" fillId="4" borderId="89" xfId="2" applyFont="1" applyFill="1" applyBorder="1" applyAlignment="1">
      <alignment horizontal="right" vertical="center"/>
    </xf>
    <xf numFmtId="38" fontId="3" fillId="4" borderId="164" xfId="2" applyFont="1" applyFill="1" applyBorder="1" applyAlignment="1">
      <alignment horizontal="right" vertical="center"/>
    </xf>
    <xf numFmtId="0" fontId="3" fillId="4" borderId="184" xfId="8" applyFill="1" applyBorder="1" applyAlignment="1">
      <alignment horizontal="center" vertical="center" shrinkToFit="1"/>
    </xf>
    <xf numFmtId="0" fontId="3" fillId="4" borderId="185" xfId="8" applyFill="1" applyBorder="1" applyAlignment="1">
      <alignment horizontal="center" vertical="center" shrinkToFit="1"/>
    </xf>
    <xf numFmtId="186" fontId="3" fillId="0" borderId="49" xfId="8" applyNumberFormat="1" applyBorder="1" applyAlignment="1">
      <alignment horizontal="center" vertical="center" shrinkToFit="1"/>
    </xf>
    <xf numFmtId="186" fontId="3" fillId="0" borderId="74" xfId="8" applyNumberFormat="1" applyBorder="1" applyAlignment="1">
      <alignment horizontal="center" vertical="center" shrinkToFit="1"/>
    </xf>
    <xf numFmtId="186" fontId="3" fillId="0" borderId="67" xfId="8" applyNumberFormat="1" applyBorder="1" applyAlignment="1">
      <alignment horizontal="center" vertical="center" shrinkToFit="1"/>
    </xf>
    <xf numFmtId="0" fontId="3" fillId="0" borderId="49" xfId="2" applyNumberFormat="1" applyFont="1" applyBorder="1" applyAlignment="1">
      <alignment horizontal="center" vertical="center" shrinkToFit="1"/>
    </xf>
    <xf numFmtId="0" fontId="3" fillId="0" borderId="74" xfId="2" applyNumberFormat="1" applyFont="1" applyBorder="1" applyAlignment="1">
      <alignment horizontal="center" vertical="center" shrinkToFit="1"/>
    </xf>
    <xf numFmtId="0" fontId="3" fillId="0" borderId="67" xfId="2" applyNumberFormat="1" applyFont="1" applyBorder="1" applyAlignment="1">
      <alignment horizontal="center" vertical="center" shrinkToFit="1"/>
    </xf>
    <xf numFmtId="185" fontId="3" fillId="9" borderId="59" xfId="8" applyNumberFormat="1" applyFill="1" applyBorder="1" applyAlignment="1">
      <alignment horizontal="center" vertical="center" shrinkToFit="1"/>
    </xf>
    <xf numFmtId="185" fontId="3" fillId="9" borderId="54" xfId="8" applyNumberFormat="1" applyFill="1" applyBorder="1" applyAlignment="1">
      <alignment horizontal="center" vertical="center" shrinkToFit="1"/>
    </xf>
    <xf numFmtId="181" fontId="3" fillId="9" borderId="174" xfId="8" applyNumberFormat="1" applyFill="1" applyBorder="1" applyAlignment="1">
      <alignment horizontal="center" vertical="center" shrinkToFit="1"/>
    </xf>
    <xf numFmtId="181" fontId="3" fillId="9" borderId="175" xfId="8" applyNumberFormat="1" applyFill="1" applyBorder="1" applyAlignment="1">
      <alignment horizontal="center" vertical="center" shrinkToFit="1"/>
    </xf>
    <xf numFmtId="181" fontId="3" fillId="9" borderId="94" xfId="8" applyNumberFormat="1" applyFill="1" applyBorder="1" applyAlignment="1">
      <alignment horizontal="left" vertical="center" shrinkToFit="1"/>
    </xf>
    <xf numFmtId="181" fontId="3" fillId="9" borderId="81" xfId="8" applyNumberFormat="1" applyFill="1" applyBorder="1" applyAlignment="1">
      <alignment horizontal="left" vertical="center" shrinkToFit="1"/>
    </xf>
    <xf numFmtId="186" fontId="3" fillId="0" borderId="43" xfId="8" applyNumberFormat="1" applyBorder="1" applyAlignment="1">
      <alignment horizontal="center" vertical="center" shrinkToFit="1"/>
    </xf>
    <xf numFmtId="186" fontId="3" fillId="0" borderId="177" xfId="8" applyNumberFormat="1" applyBorder="1" applyAlignment="1">
      <alignment horizontal="center" vertical="center" shrinkToFit="1"/>
    </xf>
    <xf numFmtId="186" fontId="3" fillId="0" borderId="178" xfId="8" applyNumberFormat="1" applyBorder="1" applyAlignment="1">
      <alignment horizontal="center" vertical="center" shrinkToFit="1"/>
    </xf>
    <xf numFmtId="0" fontId="3" fillId="0" borderId="0" xfId="8" applyAlignment="1">
      <alignment horizontal="center" vertical="center" shrinkToFit="1"/>
    </xf>
    <xf numFmtId="0" fontId="3" fillId="0" borderId="176" xfId="2" applyNumberFormat="1" applyFont="1" applyBorder="1" applyAlignment="1">
      <alignment horizontal="center" vertical="center" shrinkToFit="1"/>
    </xf>
    <xf numFmtId="0" fontId="3" fillId="0" borderId="175" xfId="2" applyNumberFormat="1" applyFont="1" applyBorder="1" applyAlignment="1">
      <alignment horizontal="center" vertical="center" shrinkToFit="1"/>
    </xf>
    <xf numFmtId="0" fontId="3" fillId="0" borderId="55" xfId="2" applyNumberFormat="1" applyFont="1" applyBorder="1" applyAlignment="1">
      <alignment horizontal="center" vertical="center" shrinkToFit="1"/>
    </xf>
    <xf numFmtId="0" fontId="3" fillId="0" borderId="59" xfId="2" applyNumberFormat="1" applyFont="1" applyBorder="1" applyAlignment="1">
      <alignment horizontal="center" vertical="center" shrinkToFit="1"/>
    </xf>
    <xf numFmtId="0" fontId="3" fillId="0" borderId="54" xfId="2" applyNumberFormat="1" applyFont="1" applyBorder="1" applyAlignment="1">
      <alignment horizontal="center" vertical="center" shrinkToFit="1"/>
    </xf>
    <xf numFmtId="0" fontId="3" fillId="0" borderId="45" xfId="2" applyNumberFormat="1" applyFont="1" applyBorder="1" applyAlignment="1">
      <alignment horizontal="center" vertical="center" shrinkToFit="1"/>
    </xf>
    <xf numFmtId="14" fontId="3" fillId="0" borderId="0" xfId="8" applyNumberFormat="1" applyAlignment="1">
      <alignment horizontal="center" vertical="center" shrinkToFit="1"/>
    </xf>
    <xf numFmtId="0" fontId="3" fillId="0" borderId="179" xfId="8" applyBorder="1" applyAlignment="1">
      <alignment horizontal="center" vertical="center" shrinkToFit="1"/>
    </xf>
    <xf numFmtId="0" fontId="3" fillId="0" borderId="0" xfId="8" applyAlignment="1">
      <alignment horizontal="left" vertical="center" shrinkToFit="1"/>
    </xf>
    <xf numFmtId="185" fontId="3" fillId="9" borderId="74" xfId="8" applyNumberFormat="1" applyFill="1" applyBorder="1" applyAlignment="1">
      <alignment horizontal="center" vertical="center" shrinkToFit="1"/>
    </xf>
    <xf numFmtId="181" fontId="3" fillId="9" borderId="49" xfId="8" applyNumberFormat="1" applyFill="1" applyBorder="1" applyAlignment="1">
      <alignment horizontal="center" vertical="center" shrinkToFit="1"/>
    </xf>
    <xf numFmtId="181" fontId="3" fillId="9" borderId="52" xfId="8" applyNumberFormat="1" applyFill="1" applyBorder="1" applyAlignment="1">
      <alignment horizontal="center" vertical="center" shrinkToFit="1"/>
    </xf>
    <xf numFmtId="181" fontId="3" fillId="9" borderId="50" xfId="8" applyNumberFormat="1" applyFill="1" applyBorder="1" applyAlignment="1">
      <alignment horizontal="left" vertical="center" shrinkToFit="1"/>
    </xf>
    <xf numFmtId="181" fontId="3" fillId="9" borderId="74" xfId="8" applyNumberFormat="1" applyFill="1" applyBorder="1" applyAlignment="1">
      <alignment horizontal="left" vertical="center" shrinkToFit="1"/>
    </xf>
    <xf numFmtId="181" fontId="3" fillId="9" borderId="67" xfId="8" applyNumberFormat="1" applyFill="1" applyBorder="1" applyAlignment="1">
      <alignment horizontal="left" vertical="center" shrinkToFit="1"/>
    </xf>
    <xf numFmtId="185" fontId="3" fillId="9" borderId="49" xfId="8" applyNumberFormat="1" applyFill="1" applyBorder="1" applyAlignment="1">
      <alignment horizontal="center" vertical="center" shrinkToFit="1"/>
    </xf>
    <xf numFmtId="3" fontId="3" fillId="0" borderId="60" xfId="2" applyNumberFormat="1" applyFont="1" applyFill="1" applyBorder="1" applyAlignment="1">
      <alignment horizontal="left" vertical="center" wrapText="1"/>
    </xf>
    <xf numFmtId="3" fontId="3" fillId="0" borderId="179" xfId="2" applyNumberFormat="1" applyFont="1" applyFill="1" applyBorder="1" applyAlignment="1">
      <alignment horizontal="left" vertical="center" wrapText="1"/>
    </xf>
    <xf numFmtId="3" fontId="3" fillId="0" borderId="181" xfId="2" applyNumberFormat="1" applyFont="1" applyFill="1" applyBorder="1" applyAlignment="1">
      <alignment horizontal="left" vertical="center" wrapText="1"/>
    </xf>
    <xf numFmtId="0" fontId="3" fillId="0" borderId="64" xfId="2" applyNumberFormat="1" applyFont="1" applyFill="1" applyBorder="1" applyAlignment="1">
      <alignment horizontal="center" vertical="center" shrinkToFit="1"/>
    </xf>
    <xf numFmtId="0" fontId="3" fillId="0" borderId="65" xfId="2" applyNumberFormat="1" applyFont="1" applyFill="1" applyBorder="1" applyAlignment="1">
      <alignment horizontal="center" vertical="center" shrinkToFit="1"/>
    </xf>
    <xf numFmtId="0" fontId="3" fillId="0" borderId="42" xfId="2" applyNumberFormat="1" applyFont="1" applyFill="1" applyBorder="1" applyAlignment="1">
      <alignment horizontal="center" vertical="center" shrinkToFit="1"/>
    </xf>
    <xf numFmtId="185" fontId="3" fillId="9" borderId="51" xfId="8" applyNumberFormat="1" applyFill="1" applyBorder="1" applyAlignment="1">
      <alignment horizontal="center" vertical="center" shrinkToFit="1"/>
    </xf>
    <xf numFmtId="185" fontId="3" fillId="9" borderId="69" xfId="8" applyNumberFormat="1" applyFill="1" applyBorder="1" applyAlignment="1">
      <alignment horizontal="center" vertical="center" shrinkToFit="1"/>
    </xf>
    <xf numFmtId="14" fontId="3" fillId="4" borderId="183" xfId="8" applyNumberFormat="1" applyFill="1" applyBorder="1" applyAlignment="1">
      <alignment horizontal="center" vertical="center" textRotation="255" shrinkToFit="1"/>
    </xf>
    <xf numFmtId="14" fontId="3" fillId="4" borderId="65" xfId="8" applyNumberFormat="1" applyFill="1" applyBorder="1" applyAlignment="1">
      <alignment horizontal="center" vertical="center" textRotation="255" shrinkToFit="1"/>
    </xf>
    <xf numFmtId="14" fontId="3" fillId="4" borderId="53" xfId="8" applyNumberFormat="1" applyFill="1" applyBorder="1" applyAlignment="1">
      <alignment horizontal="center" vertical="center" textRotation="255" shrinkToFit="1"/>
    </xf>
    <xf numFmtId="14" fontId="3" fillId="4" borderId="54" xfId="8" applyNumberFormat="1" applyFill="1" applyBorder="1" applyAlignment="1">
      <alignment horizontal="center" vertical="center" textRotation="255" shrinkToFit="1"/>
    </xf>
    <xf numFmtId="0" fontId="3" fillId="4" borderId="42" xfId="8" applyFill="1" applyBorder="1" applyAlignment="1">
      <alignment horizontal="center" vertical="center" textRotation="255" shrinkToFit="1"/>
    </xf>
    <xf numFmtId="0" fontId="3" fillId="4" borderId="45" xfId="8" applyFill="1" applyBorder="1" applyAlignment="1">
      <alignment horizontal="center" vertical="center" textRotation="255" shrinkToFit="1"/>
    </xf>
    <xf numFmtId="0" fontId="7" fillId="0" borderId="36" xfId="8" applyFont="1" applyBorder="1" applyAlignment="1">
      <alignment horizontal="center" vertical="center"/>
    </xf>
    <xf numFmtId="0" fontId="3" fillId="4" borderId="64" xfId="8" applyFill="1" applyBorder="1" applyAlignment="1">
      <alignment horizontal="center" vertical="center" textRotation="255" shrinkToFit="1"/>
    </xf>
    <xf numFmtId="0" fontId="3" fillId="4" borderId="59" xfId="8" applyFill="1" applyBorder="1" applyAlignment="1">
      <alignment horizontal="center" vertical="center" textRotation="255" shrinkToFit="1"/>
    </xf>
    <xf numFmtId="0" fontId="3" fillId="4" borderId="64" xfId="8" applyFill="1" applyBorder="1" applyAlignment="1">
      <alignment horizontal="center" vertical="center" shrinkToFit="1"/>
    </xf>
    <xf numFmtId="0" fontId="3" fillId="4" borderId="59" xfId="8" applyFill="1" applyBorder="1" applyAlignment="1">
      <alignment horizontal="center" vertical="center" shrinkToFit="1"/>
    </xf>
    <xf numFmtId="0" fontId="3" fillId="4" borderId="65" xfId="8" applyFill="1" applyBorder="1" applyAlignment="1">
      <alignment horizontal="center" vertical="center" wrapText="1" shrinkToFit="1"/>
    </xf>
    <xf numFmtId="0" fontId="3" fillId="4" borderId="54" xfId="8" applyFill="1" applyBorder="1" applyAlignment="1">
      <alignment horizontal="center" vertical="center" shrinkToFit="1"/>
    </xf>
    <xf numFmtId="0" fontId="3" fillId="4" borderId="65" xfId="8" applyFill="1" applyBorder="1" applyAlignment="1">
      <alignment horizontal="center" vertical="center" shrinkToFit="1"/>
    </xf>
    <xf numFmtId="0" fontId="14" fillId="4" borderId="73" xfId="8" applyFont="1" applyFill="1" applyBorder="1" applyAlignment="1">
      <alignment horizontal="center" vertical="center" wrapText="1" shrinkToFit="1"/>
    </xf>
    <xf numFmtId="0" fontId="14" fillId="4" borderId="186" xfId="8" applyFont="1" applyFill="1" applyBorder="1" applyAlignment="1">
      <alignment horizontal="center" vertical="center" shrinkToFit="1"/>
    </xf>
    <xf numFmtId="182" fontId="3" fillId="4" borderId="73" xfId="8" applyNumberFormat="1" applyFill="1" applyBorder="1" applyAlignment="1">
      <alignment horizontal="center" vertical="center" shrinkToFit="1"/>
    </xf>
    <xf numFmtId="182" fontId="3" fillId="4" borderId="186" xfId="8" applyNumberFormat="1" applyFill="1" applyBorder="1" applyAlignment="1">
      <alignment horizontal="center" vertical="center" shrinkToFit="1"/>
    </xf>
    <xf numFmtId="0" fontId="3" fillId="4" borderId="183" xfId="8" applyFill="1" applyBorder="1" applyAlignment="1">
      <alignment horizontal="center" vertical="center" shrinkToFit="1"/>
    </xf>
    <xf numFmtId="38" fontId="3" fillId="4" borderId="65" xfId="2" applyFont="1" applyFill="1" applyBorder="1" applyAlignment="1">
      <alignment horizontal="center" vertical="center" shrinkToFit="1"/>
    </xf>
    <xf numFmtId="38" fontId="3" fillId="4" borderId="54" xfId="2" applyFont="1" applyFill="1" applyBorder="1" applyAlignment="1">
      <alignment horizontal="center" vertical="center" shrinkToFit="1"/>
    </xf>
    <xf numFmtId="38" fontId="3" fillId="4" borderId="181" xfId="2" applyFont="1" applyFill="1" applyBorder="1" applyAlignment="1">
      <alignment horizontal="center" vertical="center" wrapText="1" shrinkToFit="1"/>
    </xf>
    <xf numFmtId="38" fontId="3" fillId="4" borderId="182" xfId="2" applyFont="1" applyFill="1" applyBorder="1" applyAlignment="1">
      <alignment horizontal="center" vertical="center" shrinkToFit="1"/>
    </xf>
    <xf numFmtId="176" fontId="3" fillId="4" borderId="64" xfId="8" applyNumberFormat="1" applyFill="1" applyBorder="1" applyAlignment="1">
      <alignment horizontal="center" vertical="center" shrinkToFit="1"/>
    </xf>
    <xf numFmtId="176" fontId="3" fillId="4" borderId="65" xfId="8" applyNumberFormat="1" applyFill="1" applyBorder="1" applyAlignment="1">
      <alignment horizontal="center" vertical="center" shrinkToFit="1"/>
    </xf>
    <xf numFmtId="38" fontId="3" fillId="4" borderId="60" xfId="9" applyFont="1" applyFill="1" applyBorder="1" applyAlignment="1">
      <alignment horizontal="center" vertical="center" wrapText="1"/>
    </xf>
    <xf numFmtId="38" fontId="3" fillId="4" borderId="179" xfId="9" applyFont="1" applyFill="1" applyBorder="1" applyAlignment="1">
      <alignment horizontal="center" vertical="center" wrapText="1"/>
    </xf>
    <xf numFmtId="38" fontId="3" fillId="4" borderId="181" xfId="9" applyFont="1" applyFill="1" applyBorder="1" applyAlignment="1">
      <alignment horizontal="center" vertical="center" wrapText="1"/>
    </xf>
    <xf numFmtId="38" fontId="3" fillId="4" borderId="31" xfId="9" applyFont="1" applyFill="1" applyBorder="1" applyAlignment="1">
      <alignment horizontal="center" vertical="center" wrapText="1"/>
    </xf>
    <xf numFmtId="38" fontId="3" fillId="4" borderId="39" xfId="9" applyFont="1" applyFill="1" applyBorder="1" applyAlignment="1">
      <alignment horizontal="center" vertical="center" wrapText="1"/>
    </xf>
    <xf numFmtId="38" fontId="3" fillId="4" borderId="182" xfId="9" applyFont="1" applyFill="1" applyBorder="1" applyAlignment="1">
      <alignment horizontal="center" vertical="center" wrapText="1"/>
    </xf>
    <xf numFmtId="0" fontId="3" fillId="0" borderId="0" xfId="8" applyAlignment="1">
      <alignment horizontal="right" vertical="center"/>
    </xf>
    <xf numFmtId="181" fontId="3" fillId="9" borderId="0" xfId="8" applyNumberFormat="1" applyFill="1" applyAlignment="1">
      <alignment horizontal="left" vertical="center" shrinkToFit="1"/>
    </xf>
    <xf numFmtId="0" fontId="7" fillId="0" borderId="0" xfId="8" applyFont="1" applyAlignment="1">
      <alignment horizontal="center" vertical="center"/>
    </xf>
    <xf numFmtId="176" fontId="8" fillId="0" borderId="31" xfId="8" applyNumberFormat="1" applyFont="1" applyBorder="1" applyAlignment="1">
      <alignment horizontal="center" vertical="center"/>
    </xf>
    <xf numFmtId="176" fontId="8" fillId="0" borderId="182" xfId="8" applyNumberFormat="1" applyFont="1" applyBorder="1" applyAlignment="1">
      <alignment horizontal="center" vertical="center"/>
    </xf>
    <xf numFmtId="0" fontId="8" fillId="0" borderId="57" xfId="6" applyFont="1" applyBorder="1" applyAlignment="1">
      <alignment horizontal="center" vertical="center" shrinkToFit="1"/>
    </xf>
    <xf numFmtId="0" fontId="8" fillId="0" borderId="98" xfId="6" applyFont="1" applyBorder="1" applyAlignment="1">
      <alignment horizontal="center" vertical="center" shrinkToFit="1"/>
    </xf>
    <xf numFmtId="0" fontId="8" fillId="0" borderId="38" xfId="6" applyFont="1" applyBorder="1" applyAlignment="1">
      <alignment horizontal="center" vertical="center" shrinkToFit="1"/>
    </xf>
    <xf numFmtId="14" fontId="8" fillId="0" borderId="36" xfId="8" applyNumberFormat="1" applyFont="1" applyBorder="1" applyAlignment="1">
      <alignment horizontal="center" vertical="center" shrinkToFit="1"/>
    </xf>
    <xf numFmtId="0" fontId="3" fillId="4" borderId="60" xfId="8" applyFill="1" applyBorder="1" applyAlignment="1">
      <alignment horizontal="center" vertical="center" shrinkToFit="1"/>
    </xf>
    <xf numFmtId="0" fontId="3" fillId="4" borderId="179" xfId="8" applyFill="1" applyBorder="1" applyAlignment="1">
      <alignment horizontal="center" vertical="center" shrinkToFit="1"/>
    </xf>
    <xf numFmtId="0" fontId="3" fillId="4" borderId="181" xfId="8" applyFill="1" applyBorder="1" applyAlignment="1">
      <alignment horizontal="center" vertical="center" shrinkToFit="1"/>
    </xf>
    <xf numFmtId="0" fontId="3" fillId="4" borderId="31" xfId="8" applyFill="1" applyBorder="1" applyAlignment="1">
      <alignment horizontal="center" vertical="center" shrinkToFit="1"/>
    </xf>
    <xf numFmtId="0" fontId="3" fillId="4" borderId="39" xfId="8" applyFill="1" applyBorder="1" applyAlignment="1">
      <alignment horizontal="center" vertical="center" shrinkToFit="1"/>
    </xf>
    <xf numFmtId="0" fontId="3" fillId="4" borderId="182" xfId="8" applyFill="1" applyBorder="1" applyAlignment="1">
      <alignment horizontal="center" vertical="center" shrinkToFit="1"/>
    </xf>
    <xf numFmtId="0" fontId="3" fillId="4" borderId="42" xfId="8" applyFill="1" applyBorder="1" applyAlignment="1">
      <alignment horizontal="center" vertical="center" shrinkToFit="1"/>
    </xf>
    <xf numFmtId="0" fontId="3" fillId="4" borderId="45" xfId="8" applyFill="1" applyBorder="1" applyAlignment="1">
      <alignment horizontal="center" vertical="center" shrinkToFit="1"/>
    </xf>
    <xf numFmtId="3" fontId="3" fillId="0" borderId="49" xfId="2" applyNumberFormat="1" applyFont="1" applyFill="1" applyBorder="1" applyAlignment="1">
      <alignment horizontal="left" vertical="center" wrapText="1"/>
    </xf>
    <xf numFmtId="3" fontId="3" fillId="0" borderId="74" xfId="2" applyNumberFormat="1" applyFont="1" applyFill="1" applyBorder="1" applyAlignment="1">
      <alignment horizontal="left" vertical="center" wrapText="1"/>
    </xf>
    <xf numFmtId="3" fontId="3" fillId="0" borderId="67" xfId="2" applyNumberFormat="1" applyFont="1" applyFill="1" applyBorder="1" applyAlignment="1">
      <alignment horizontal="left" vertical="center" wrapText="1"/>
    </xf>
    <xf numFmtId="3" fontId="3" fillId="0" borderId="241" xfId="2" applyNumberFormat="1" applyFont="1" applyFill="1" applyBorder="1" applyAlignment="1">
      <alignment horizontal="left" vertical="center" wrapText="1"/>
    </xf>
    <xf numFmtId="3" fontId="3" fillId="0" borderId="225" xfId="2" applyNumberFormat="1" applyFont="1" applyFill="1" applyBorder="1" applyAlignment="1">
      <alignment horizontal="left" vertical="center" wrapText="1"/>
    </xf>
    <xf numFmtId="3" fontId="3" fillId="0" borderId="242" xfId="2" applyNumberFormat="1" applyFont="1" applyFill="1" applyBorder="1" applyAlignment="1">
      <alignment horizontal="left" vertical="center" wrapText="1"/>
    </xf>
    <xf numFmtId="3" fontId="3" fillId="4" borderId="96" xfId="2" applyNumberFormat="1" applyFont="1" applyFill="1" applyBorder="1" applyAlignment="1">
      <alignment horizontal="center" vertical="center"/>
    </xf>
    <xf numFmtId="3" fontId="3" fillId="4" borderId="138" xfId="2" applyNumberFormat="1" applyFont="1" applyFill="1" applyBorder="1" applyAlignment="1">
      <alignment horizontal="center" vertical="center"/>
    </xf>
    <xf numFmtId="3" fontId="3" fillId="4" borderId="87" xfId="2" applyNumberFormat="1" applyFont="1" applyFill="1" applyBorder="1" applyAlignment="1">
      <alignment horizontal="center" vertical="center"/>
    </xf>
    <xf numFmtId="0" fontId="46" fillId="0" borderId="0" xfId="6" applyFont="1" applyAlignment="1">
      <alignment horizontal="left" vertical="center" wrapText="1"/>
    </xf>
    <xf numFmtId="178" fontId="3" fillId="5" borderId="177" xfId="3" applyNumberFormat="1" applyFont="1" applyFill="1" applyBorder="1" applyAlignment="1">
      <alignment horizontal="right" vertical="center"/>
    </xf>
    <xf numFmtId="178" fontId="3" fillId="5" borderId="178" xfId="3" applyNumberFormat="1" applyFont="1" applyFill="1" applyBorder="1" applyAlignment="1">
      <alignment horizontal="right" vertical="center"/>
    </xf>
    <xf numFmtId="178" fontId="3" fillId="5" borderId="74" xfId="3" applyNumberFormat="1" applyFont="1" applyFill="1" applyBorder="1" applyAlignment="1">
      <alignment horizontal="right" vertical="center"/>
    </xf>
    <xf numFmtId="178" fontId="3" fillId="5" borderId="67" xfId="3" applyNumberFormat="1" applyFont="1" applyFill="1" applyBorder="1" applyAlignment="1">
      <alignment horizontal="right" vertical="center"/>
    </xf>
    <xf numFmtId="0" fontId="3" fillId="4" borderId="94" xfId="6" applyFill="1" applyBorder="1" applyAlignment="1">
      <alignment horizontal="left" vertical="center" shrinkToFit="1"/>
    </xf>
    <xf numFmtId="0" fontId="7" fillId="4" borderId="64" xfId="8" applyFont="1" applyFill="1" applyBorder="1" applyAlignment="1">
      <alignment horizontal="center" vertical="center" shrinkToFit="1"/>
    </xf>
    <xf numFmtId="0" fontId="7" fillId="4" borderId="59" xfId="8" applyFont="1" applyFill="1" applyBorder="1" applyAlignment="1">
      <alignment horizontal="center" vertical="center" shrinkToFit="1"/>
    </xf>
    <xf numFmtId="0" fontId="7" fillId="4" borderId="65" xfId="8" applyFont="1" applyFill="1" applyBorder="1" applyAlignment="1">
      <alignment horizontal="center" vertical="center" wrapText="1" shrinkToFit="1"/>
    </xf>
    <xf numFmtId="0" fontId="7" fillId="4" borderId="54" xfId="8" applyFont="1" applyFill="1" applyBorder="1" applyAlignment="1">
      <alignment horizontal="center" vertical="center" shrinkToFit="1"/>
    </xf>
    <xf numFmtId="0" fontId="7" fillId="4" borderId="65" xfId="8" applyFont="1" applyFill="1" applyBorder="1" applyAlignment="1">
      <alignment horizontal="center" vertical="center" shrinkToFit="1"/>
    </xf>
    <xf numFmtId="0" fontId="5" fillId="0" borderId="0" xfId="6" applyFont="1" applyAlignment="1">
      <alignment horizontal="center" vertical="center"/>
    </xf>
    <xf numFmtId="0" fontId="7" fillId="4" borderId="97" xfId="6" applyFont="1" applyFill="1" applyBorder="1" applyAlignment="1">
      <alignment horizontal="center" vertical="center" wrapText="1" shrinkToFit="1"/>
    </xf>
    <xf numFmtId="0" fontId="7" fillId="4" borderId="81" xfId="6" applyFont="1" applyFill="1" applyBorder="1" applyAlignment="1">
      <alignment horizontal="center" vertical="center" shrinkToFit="1"/>
    </xf>
    <xf numFmtId="183" fontId="7" fillId="4" borderId="37" xfId="6" applyNumberFormat="1" applyFont="1" applyFill="1" applyBorder="1" applyAlignment="1">
      <alignment horizontal="center" vertical="center" shrinkToFit="1"/>
    </xf>
    <xf numFmtId="183" fontId="7" fillId="4" borderId="98" xfId="6" applyNumberFormat="1" applyFont="1" applyFill="1" applyBorder="1" applyAlignment="1">
      <alignment horizontal="center" vertical="center" shrinkToFit="1"/>
    </xf>
    <xf numFmtId="183" fontId="7" fillId="4" borderId="38" xfId="6" applyNumberFormat="1" applyFont="1" applyFill="1" applyBorder="1" applyAlignment="1">
      <alignment horizontal="center" vertical="center" shrinkToFit="1"/>
    </xf>
    <xf numFmtId="0" fontId="7" fillId="4" borderId="64" xfId="8" applyFont="1" applyFill="1" applyBorder="1" applyAlignment="1">
      <alignment horizontal="center" vertical="center" textRotation="255" shrinkToFit="1"/>
    </xf>
    <xf numFmtId="0" fontId="7" fillId="4" borderId="59" xfId="8" applyFont="1" applyFill="1" applyBorder="1" applyAlignment="1">
      <alignment horizontal="center" vertical="center" textRotation="255" shrinkToFit="1"/>
    </xf>
    <xf numFmtId="0" fontId="7" fillId="4" borderId="42" xfId="8" applyFont="1" applyFill="1" applyBorder="1" applyAlignment="1">
      <alignment horizontal="center" vertical="center" textRotation="255" shrinkToFit="1"/>
    </xf>
    <xf numFmtId="0" fontId="7" fillId="4" borderId="45" xfId="8" applyFont="1" applyFill="1" applyBorder="1" applyAlignment="1">
      <alignment horizontal="center" vertical="center" textRotation="255" shrinkToFit="1"/>
    </xf>
    <xf numFmtId="182" fontId="7" fillId="4" borderId="73" xfId="8" applyNumberFormat="1" applyFont="1" applyFill="1" applyBorder="1" applyAlignment="1">
      <alignment horizontal="center" vertical="center" shrinkToFit="1"/>
    </xf>
    <xf numFmtId="182" fontId="7" fillId="4" borderId="186" xfId="8" applyNumberFormat="1" applyFont="1" applyFill="1" applyBorder="1" applyAlignment="1">
      <alignment horizontal="center" vertical="center" shrinkToFit="1"/>
    </xf>
    <xf numFmtId="0" fontId="7" fillId="4" borderId="179" xfId="6" applyFont="1" applyFill="1" applyBorder="1" applyAlignment="1">
      <alignment horizontal="center" vertical="center" wrapText="1" shrinkToFit="1"/>
    </xf>
    <xf numFmtId="0" fontId="7" fillId="4" borderId="39" xfId="6" applyFont="1" applyFill="1" applyBorder="1" applyAlignment="1">
      <alignment horizontal="center" vertical="center" shrinkToFit="1"/>
    </xf>
    <xf numFmtId="0" fontId="7" fillId="4" borderId="179" xfId="6" applyFont="1" applyFill="1" applyBorder="1" applyAlignment="1">
      <alignment horizontal="center" vertical="center" shrinkToFit="1"/>
    </xf>
    <xf numFmtId="0" fontId="7" fillId="4" borderId="56" xfId="6" applyFont="1" applyFill="1" applyBorder="1" applyAlignment="1">
      <alignment horizontal="center" vertical="center" wrapText="1" shrinkToFit="1"/>
    </xf>
    <xf numFmtId="0" fontId="7" fillId="4" borderId="173" xfId="6" applyFont="1" applyFill="1" applyBorder="1" applyAlignment="1">
      <alignment horizontal="center" vertical="center" shrinkToFit="1"/>
    </xf>
    <xf numFmtId="0" fontId="7" fillId="4" borderId="174" xfId="6" applyFont="1" applyFill="1" applyBorder="1" applyAlignment="1">
      <alignment horizontal="center" vertical="center" shrinkToFit="1"/>
    </xf>
    <xf numFmtId="0" fontId="3" fillId="0" borderId="0" xfId="6" applyAlignment="1">
      <alignment horizontal="center" vertical="center"/>
    </xf>
    <xf numFmtId="0" fontId="7" fillId="4" borderId="37" xfId="6" applyFont="1" applyFill="1" applyBorder="1" applyAlignment="1">
      <alignment horizontal="center" vertical="center"/>
    </xf>
    <xf numFmtId="0" fontId="15" fillId="4" borderId="37" xfId="6" applyFont="1" applyFill="1" applyBorder="1" applyAlignment="1">
      <alignment horizontal="center" vertical="center"/>
    </xf>
    <xf numFmtId="0" fontId="15" fillId="4" borderId="98" xfId="6" applyFont="1" applyFill="1" applyBorder="1" applyAlignment="1">
      <alignment horizontal="center" vertical="center"/>
    </xf>
    <xf numFmtId="0" fontId="15" fillId="4" borderId="210" xfId="6" applyFont="1" applyFill="1" applyBorder="1" applyAlignment="1">
      <alignment horizontal="center" vertical="center"/>
    </xf>
    <xf numFmtId="0" fontId="15" fillId="4" borderId="31" xfId="6" applyFont="1" applyFill="1" applyBorder="1" applyAlignment="1">
      <alignment horizontal="center" vertical="center"/>
    </xf>
    <xf numFmtId="0" fontId="15" fillId="4" borderId="39" xfId="6" applyFont="1" applyFill="1" applyBorder="1" applyAlignment="1">
      <alignment horizontal="center" vertical="center"/>
    </xf>
    <xf numFmtId="0" fontId="15" fillId="4" borderId="95" xfId="6" applyFont="1" applyFill="1" applyBorder="1" applyAlignment="1">
      <alignment horizontal="center" vertical="center"/>
    </xf>
    <xf numFmtId="0" fontId="15" fillId="4" borderId="171" xfId="6" applyFont="1" applyFill="1" applyBorder="1" applyAlignment="1">
      <alignment horizontal="center" vertical="center"/>
    </xf>
    <xf numFmtId="0" fontId="15" fillId="4" borderId="182" xfId="6" applyFont="1" applyFill="1" applyBorder="1" applyAlignment="1">
      <alignment horizontal="center" vertical="center"/>
    </xf>
    <xf numFmtId="0" fontId="3" fillId="4" borderId="40" xfId="6" applyFill="1" applyBorder="1" applyAlignment="1">
      <alignment vertical="center"/>
    </xf>
    <xf numFmtId="0" fontId="3" fillId="4" borderId="183" xfId="6" applyFill="1" applyBorder="1" applyAlignment="1">
      <alignment vertical="center"/>
    </xf>
    <xf numFmtId="0" fontId="3" fillId="0" borderId="180" xfId="6" applyBorder="1" applyAlignment="1">
      <alignment vertical="center"/>
    </xf>
    <xf numFmtId="0" fontId="3" fillId="0" borderId="183" xfId="6" applyBorder="1" applyAlignment="1">
      <alignment vertical="center"/>
    </xf>
    <xf numFmtId="178" fontId="3" fillId="5" borderId="41" xfId="3" applyNumberFormat="1" applyFont="1" applyFill="1" applyBorder="1" applyAlignment="1">
      <alignment horizontal="right" vertical="center"/>
    </xf>
    <xf numFmtId="178" fontId="3" fillId="5" borderId="71" xfId="3" applyNumberFormat="1" applyFont="1" applyFill="1" applyBorder="1" applyAlignment="1">
      <alignment horizontal="right" vertical="center"/>
    </xf>
    <xf numFmtId="0" fontId="16" fillId="4" borderId="98" xfId="6" applyFont="1" applyFill="1" applyBorder="1" applyAlignment="1">
      <alignment horizontal="center" vertical="center"/>
    </xf>
    <xf numFmtId="0" fontId="16" fillId="4" borderId="38" xfId="6" applyFont="1" applyFill="1" applyBorder="1" applyAlignment="1">
      <alignment horizontal="center" vertical="center"/>
    </xf>
    <xf numFmtId="178" fontId="3" fillId="5" borderId="180" xfId="3" applyNumberFormat="1" applyFont="1" applyFill="1" applyBorder="1" applyAlignment="1">
      <alignment horizontal="right" vertical="center"/>
    </xf>
    <xf numFmtId="0" fontId="3" fillId="4" borderId="43" xfId="6" applyFill="1" applyBorder="1" applyAlignment="1">
      <alignment vertical="center"/>
    </xf>
    <xf numFmtId="0" fontId="3" fillId="4" borderId="53" xfId="6" applyFill="1" applyBorder="1" applyAlignment="1">
      <alignment vertical="center"/>
    </xf>
    <xf numFmtId="0" fontId="3" fillId="0" borderId="44" xfId="6" applyBorder="1" applyAlignment="1">
      <alignment vertical="center"/>
    </xf>
    <xf numFmtId="0" fontId="3" fillId="0" borderId="53" xfId="6" applyBorder="1" applyAlignment="1">
      <alignment vertical="center"/>
    </xf>
    <xf numFmtId="178" fontId="3" fillId="5" borderId="44" xfId="3" applyNumberFormat="1" applyFont="1" applyFill="1" applyBorder="1" applyAlignment="1">
      <alignment horizontal="right" vertical="center"/>
    </xf>
    <xf numFmtId="0" fontId="3" fillId="4" borderId="49" xfId="6" applyFill="1" applyBorder="1" applyAlignment="1">
      <alignment vertical="center"/>
    </xf>
    <xf numFmtId="0" fontId="3" fillId="4" borderId="74" xfId="6" applyFill="1" applyBorder="1" applyAlignment="1">
      <alignment vertical="center"/>
    </xf>
    <xf numFmtId="0" fontId="3" fillId="0" borderId="50" xfId="6" applyBorder="1" applyAlignment="1">
      <alignment vertical="center"/>
    </xf>
    <xf numFmtId="0" fontId="3" fillId="0" borderId="52" xfId="6" applyBorder="1" applyAlignment="1">
      <alignment vertical="center"/>
    </xf>
    <xf numFmtId="178" fontId="3" fillId="5" borderId="50" xfId="3" applyNumberFormat="1" applyFont="1" applyFill="1" applyBorder="1" applyAlignment="1">
      <alignment horizontal="right" vertical="center"/>
    </xf>
    <xf numFmtId="3" fontId="3" fillId="0" borderId="49" xfId="6" applyNumberFormat="1" applyBorder="1" applyAlignment="1">
      <alignment horizontal="center" vertical="center" shrinkToFit="1"/>
    </xf>
    <xf numFmtId="3" fontId="3" fillId="0" borderId="52" xfId="6" applyNumberFormat="1" applyBorder="1" applyAlignment="1">
      <alignment horizontal="center" vertical="center" shrinkToFit="1"/>
    </xf>
    <xf numFmtId="3" fontId="3" fillId="5" borderId="41" xfId="6" applyNumberFormat="1" applyFill="1" applyBorder="1" applyAlignment="1">
      <alignment horizontal="right" vertical="center" shrinkToFit="1"/>
    </xf>
    <xf numFmtId="3" fontId="3" fillId="5" borderId="71" xfId="6" applyNumberFormat="1" applyFill="1" applyBorder="1" applyAlignment="1">
      <alignment horizontal="right" vertical="center" shrinkToFit="1"/>
    </xf>
    <xf numFmtId="3" fontId="3" fillId="5" borderId="50" xfId="6" applyNumberFormat="1" applyFill="1" applyBorder="1" applyAlignment="1">
      <alignment horizontal="right" vertical="center" shrinkToFit="1"/>
    </xf>
    <xf numFmtId="3" fontId="3" fillId="5" borderId="67" xfId="6" applyNumberFormat="1" applyFill="1" applyBorder="1" applyAlignment="1">
      <alignment horizontal="right" vertical="center" shrinkToFit="1"/>
    </xf>
    <xf numFmtId="0" fontId="3" fillId="0" borderId="49" xfId="6" applyBorder="1" applyAlignment="1">
      <alignment horizontal="center" vertical="center" shrinkToFit="1"/>
    </xf>
    <xf numFmtId="0" fontId="3" fillId="0" borderId="74" xfId="6" applyBorder="1" applyAlignment="1">
      <alignment horizontal="center" vertical="center" shrinkToFit="1"/>
    </xf>
    <xf numFmtId="0" fontId="3" fillId="0" borderId="67" xfId="6" applyBorder="1" applyAlignment="1">
      <alignment horizontal="center" vertical="center" shrinkToFit="1"/>
    </xf>
    <xf numFmtId="0" fontId="7" fillId="4" borderId="184" xfId="6" applyFont="1" applyFill="1" applyBorder="1" applyAlignment="1">
      <alignment horizontal="center" vertical="center" shrinkToFit="1"/>
    </xf>
    <xf numFmtId="0" fontId="7" fillId="4" borderId="185" xfId="6" applyFont="1" applyFill="1" applyBorder="1" applyAlignment="1">
      <alignment horizontal="center" vertical="center" shrinkToFit="1"/>
    </xf>
    <xf numFmtId="0" fontId="7" fillId="4" borderId="40" xfId="6" applyFont="1" applyFill="1" applyBorder="1" applyAlignment="1">
      <alignment horizontal="center" vertical="center" shrinkToFit="1"/>
    </xf>
    <xf numFmtId="0" fontId="7" fillId="4" borderId="180" xfId="6" applyFont="1" applyFill="1" applyBorder="1" applyAlignment="1">
      <alignment horizontal="center" vertical="center" shrinkToFit="1"/>
    </xf>
    <xf numFmtId="0" fontId="7" fillId="4" borderId="71" xfId="6" applyFont="1" applyFill="1" applyBorder="1" applyAlignment="1">
      <alignment horizontal="center" vertical="center" shrinkToFit="1"/>
    </xf>
    <xf numFmtId="0" fontId="3" fillId="0" borderId="224" xfId="6" applyBorder="1" applyAlignment="1">
      <alignment horizontal="center" vertical="center" shrinkToFit="1"/>
    </xf>
    <xf numFmtId="0" fontId="3" fillId="0" borderId="223" xfId="6" applyBorder="1" applyAlignment="1">
      <alignment horizontal="center" vertical="center" shrinkToFit="1"/>
    </xf>
    <xf numFmtId="0" fontId="3" fillId="0" borderId="80" xfId="6" applyBorder="1" applyAlignment="1">
      <alignment horizontal="center" vertical="center" shrinkToFit="1"/>
    </xf>
    <xf numFmtId="0" fontId="3" fillId="4" borderId="138" xfId="6" applyFill="1" applyBorder="1" applyAlignment="1">
      <alignment horizontal="center" vertical="center" shrinkToFit="1"/>
    </xf>
    <xf numFmtId="0" fontId="3" fillId="4" borderId="87" xfId="6" applyFill="1" applyBorder="1" applyAlignment="1">
      <alignment horizontal="center" vertical="center" shrinkToFit="1"/>
    </xf>
    <xf numFmtId="3" fontId="3" fillId="5" borderId="198" xfId="6" applyNumberFormat="1" applyFill="1" applyBorder="1" applyAlignment="1">
      <alignment horizontal="right" vertical="center" shrinkToFit="1"/>
    </xf>
    <xf numFmtId="3" fontId="3" fillId="5" borderId="211" xfId="6" applyNumberFormat="1" applyFill="1" applyBorder="1" applyAlignment="1">
      <alignment horizontal="right" vertical="center" shrinkToFit="1"/>
    </xf>
    <xf numFmtId="3" fontId="3" fillId="5" borderId="157" xfId="6" applyNumberFormat="1" applyFill="1" applyBorder="1" applyAlignment="1">
      <alignment horizontal="right" vertical="center" shrinkToFit="1"/>
    </xf>
    <xf numFmtId="3" fontId="3" fillId="5" borderId="89" xfId="6" applyNumberFormat="1" applyFill="1" applyBorder="1" applyAlignment="1">
      <alignment horizontal="right" vertical="center"/>
    </xf>
    <xf numFmtId="3" fontId="3" fillId="5" borderId="164" xfId="6" applyNumberFormat="1" applyFill="1" applyBorder="1" applyAlignment="1">
      <alignment horizontal="right" vertical="center"/>
    </xf>
    <xf numFmtId="3" fontId="3" fillId="5" borderId="144" xfId="6" applyNumberFormat="1" applyFill="1" applyBorder="1" applyAlignment="1">
      <alignment horizontal="right" vertical="center"/>
    </xf>
    <xf numFmtId="14" fontId="3" fillId="10" borderId="164" xfId="2" applyNumberFormat="1" applyFont="1" applyFill="1" applyBorder="1" applyAlignment="1">
      <alignment horizontal="center" vertical="center"/>
    </xf>
    <xf numFmtId="14" fontId="3" fillId="10" borderId="144" xfId="2" applyNumberFormat="1" applyFont="1" applyFill="1" applyBorder="1" applyAlignment="1">
      <alignment horizontal="center" vertical="center"/>
    </xf>
    <xf numFmtId="3" fontId="3" fillId="0" borderId="224" xfId="6" applyNumberFormat="1" applyBorder="1" applyAlignment="1">
      <alignment horizontal="center" vertical="center" shrinkToFit="1"/>
    </xf>
    <xf numFmtId="3" fontId="3" fillId="0" borderId="79" xfId="6" applyNumberFormat="1" applyBorder="1" applyAlignment="1">
      <alignment horizontal="center" vertical="center" shrinkToFit="1"/>
    </xf>
    <xf numFmtId="0" fontId="3" fillId="0" borderId="164" xfId="6" applyBorder="1" applyAlignment="1">
      <alignment horizontal="left" vertical="center"/>
    </xf>
    <xf numFmtId="0" fontId="3" fillId="0" borderId="144" xfId="6" applyBorder="1" applyAlignment="1">
      <alignment horizontal="left" vertical="center"/>
    </xf>
    <xf numFmtId="0" fontId="3" fillId="0" borderId="191" xfId="6" applyBorder="1" applyAlignment="1">
      <alignment horizontal="left" vertical="center"/>
    </xf>
    <xf numFmtId="0" fontId="3" fillId="0" borderId="161" xfId="6" applyBorder="1" applyAlignment="1">
      <alignment horizontal="left" vertical="center"/>
    </xf>
    <xf numFmtId="0" fontId="3" fillId="0" borderId="188" xfId="6" applyBorder="1" applyAlignment="1">
      <alignment horizontal="left" vertical="center"/>
    </xf>
    <xf numFmtId="0" fontId="3" fillId="0" borderId="29" xfId="6" applyBorder="1" applyAlignment="1">
      <alignment horizontal="left" vertical="center"/>
    </xf>
    <xf numFmtId="0" fontId="3" fillId="0" borderId="171" xfId="8" applyBorder="1" applyAlignment="1">
      <alignment horizontal="right" vertical="center"/>
    </xf>
    <xf numFmtId="0" fontId="3" fillId="0" borderId="39" xfId="8" applyBorder="1" applyAlignment="1">
      <alignment horizontal="right" vertical="center"/>
    </xf>
    <xf numFmtId="0" fontId="3" fillId="0" borderId="171" xfId="8" applyBorder="1" applyAlignment="1">
      <alignment horizontal="left" vertical="center"/>
    </xf>
    <xf numFmtId="0" fontId="3" fillId="0" borderId="39" xfId="8" applyBorder="1" applyAlignment="1">
      <alignment horizontal="left" vertical="center"/>
    </xf>
    <xf numFmtId="0" fontId="3" fillId="0" borderId="239" xfId="6" applyBorder="1" applyAlignment="1">
      <alignment horizontal="center" vertical="center" shrinkToFit="1"/>
    </xf>
    <xf numFmtId="0" fontId="3" fillId="0" borderId="72" xfId="6" applyBorder="1" applyAlignment="1">
      <alignment horizontal="center" vertical="center" shrinkToFit="1"/>
    </xf>
    <xf numFmtId="3" fontId="3" fillId="0" borderId="40" xfId="6" applyNumberFormat="1" applyBorder="1" applyAlignment="1">
      <alignment horizontal="center" vertical="center" shrinkToFit="1"/>
    </xf>
    <xf numFmtId="3" fontId="3" fillId="0" borderId="183" xfId="6" applyNumberFormat="1" applyBorder="1" applyAlignment="1">
      <alignment horizontal="center" vertical="center" shrinkToFit="1"/>
    </xf>
    <xf numFmtId="0" fontId="7" fillId="4" borderId="60" xfId="6" applyFont="1" applyFill="1" applyBorder="1" applyAlignment="1">
      <alignment horizontal="center" vertical="center" shrinkToFit="1"/>
    </xf>
    <xf numFmtId="0" fontId="7" fillId="4" borderId="31" xfId="6" applyFont="1" applyFill="1" applyBorder="1" applyAlignment="1">
      <alignment horizontal="center" vertical="center" shrinkToFit="1"/>
    </xf>
    <xf numFmtId="0" fontId="3" fillId="0" borderId="40" xfId="6" applyBorder="1" applyAlignment="1">
      <alignment horizontal="center" vertical="center" shrinkToFit="1"/>
    </xf>
    <xf numFmtId="0" fontId="3" fillId="0" borderId="180" xfId="6" applyBorder="1" applyAlignment="1">
      <alignment horizontal="center" vertical="center" shrinkToFit="1"/>
    </xf>
    <xf numFmtId="0" fontId="7" fillId="4" borderId="43" xfId="6" applyFont="1" applyFill="1" applyBorder="1" applyAlignment="1">
      <alignment horizontal="center" vertical="center" shrinkToFit="1"/>
    </xf>
    <xf numFmtId="0" fontId="7" fillId="4" borderId="53" xfId="6" applyFont="1" applyFill="1" applyBorder="1" applyAlignment="1">
      <alignment horizontal="center" vertical="center" shrinkToFit="1"/>
    </xf>
    <xf numFmtId="0" fontId="7" fillId="4" borderId="44" xfId="6" applyFont="1" applyFill="1" applyBorder="1" applyAlignment="1">
      <alignment horizontal="center" vertical="center" shrinkToFit="1"/>
    </xf>
    <xf numFmtId="0" fontId="7" fillId="4" borderId="178" xfId="6" applyFont="1" applyFill="1" applyBorder="1" applyAlignment="1">
      <alignment horizontal="center" vertical="center" shrinkToFit="1"/>
    </xf>
    <xf numFmtId="14" fontId="3" fillId="0" borderId="179" xfId="8" applyNumberFormat="1" applyBorder="1" applyAlignment="1">
      <alignment horizontal="center" vertical="center" shrinkToFit="1"/>
    </xf>
    <xf numFmtId="186" fontId="3" fillId="0" borderId="40" xfId="8" applyNumberFormat="1" applyFill="1" applyBorder="1" applyAlignment="1">
      <alignment horizontal="center" vertical="center" shrinkToFit="1"/>
    </xf>
    <xf numFmtId="186" fontId="3" fillId="0" borderId="180" xfId="8" applyNumberFormat="1" applyFill="1" applyBorder="1" applyAlignment="1">
      <alignment horizontal="center" vertical="center" shrinkToFit="1"/>
    </xf>
    <xf numFmtId="186" fontId="3" fillId="0" borderId="71" xfId="8" applyNumberFormat="1" applyFill="1" applyBorder="1" applyAlignment="1">
      <alignment horizontal="center" vertical="center" shrinkToFit="1"/>
    </xf>
    <xf numFmtId="181" fontId="3" fillId="9" borderId="50" xfId="8" applyNumberFormat="1" applyFill="1" applyBorder="1" applyAlignment="1">
      <alignment horizontal="center" vertical="center" shrinkToFit="1"/>
    </xf>
    <xf numFmtId="181" fontId="3" fillId="9" borderId="74" xfId="8" applyNumberFormat="1" applyFill="1" applyBorder="1" applyAlignment="1">
      <alignment horizontal="center" vertical="center" shrinkToFit="1"/>
    </xf>
    <xf numFmtId="181" fontId="3" fillId="9" borderId="67" xfId="8" applyNumberFormat="1" applyFill="1" applyBorder="1" applyAlignment="1">
      <alignment horizontal="center" vertical="center" shrinkToFit="1"/>
    </xf>
    <xf numFmtId="0" fontId="3" fillId="0" borderId="0" xfId="6"/>
    <xf numFmtId="0" fontId="3" fillId="0" borderId="39" xfId="6" applyBorder="1" applyAlignment="1">
      <alignment horizontal="distributed" vertical="center"/>
    </xf>
    <xf numFmtId="0" fontId="28" fillId="0" borderId="39" xfId="7" applyBorder="1" applyAlignment="1">
      <alignment horizontal="distributed" vertical="center"/>
    </xf>
    <xf numFmtId="0" fontId="3" fillId="0" borderId="0" xfId="6" applyAlignment="1">
      <alignment horizontal="distributed" vertical="center"/>
    </xf>
    <xf numFmtId="0" fontId="28" fillId="0" borderId="0" xfId="7" applyAlignment="1">
      <alignment horizontal="distributed" vertical="center"/>
    </xf>
    <xf numFmtId="0" fontId="3" fillId="0" borderId="98" xfId="6" applyBorder="1" applyAlignment="1">
      <alignment horizontal="distributed" vertical="center"/>
    </xf>
    <xf numFmtId="0" fontId="28" fillId="0" borderId="98" xfId="7" applyBorder="1" applyAlignment="1">
      <alignment horizontal="distributed" vertical="center"/>
    </xf>
    <xf numFmtId="187" fontId="3" fillId="0" borderId="37" xfId="6" applyNumberFormat="1" applyBorder="1" applyAlignment="1">
      <alignment horizontal="center" vertical="center"/>
    </xf>
    <xf numFmtId="187" fontId="3" fillId="0" borderId="98" xfId="6" applyNumberFormat="1" applyBorder="1" applyAlignment="1">
      <alignment horizontal="center" vertical="center"/>
    </xf>
    <xf numFmtId="188" fontId="3" fillId="8" borderId="37" xfId="6" applyNumberFormat="1" applyFill="1" applyBorder="1" applyAlignment="1">
      <alignment horizontal="center" vertical="center"/>
    </xf>
    <xf numFmtId="188" fontId="3" fillId="8" borderId="98" xfId="6" applyNumberFormat="1" applyFill="1" applyBorder="1" applyAlignment="1">
      <alignment horizontal="center" vertical="center"/>
    </xf>
    <xf numFmtId="188" fontId="3" fillId="8" borderId="38" xfId="6" applyNumberFormat="1" applyFill="1" applyBorder="1" applyAlignment="1">
      <alignment horizontal="center" vertical="center"/>
    </xf>
    <xf numFmtId="0" fontId="3" fillId="0" borderId="36" xfId="6" applyBorder="1" applyAlignment="1">
      <alignment horizontal="left" vertical="center"/>
    </xf>
    <xf numFmtId="0" fontId="3" fillId="10" borderId="39" xfId="6" applyFill="1" applyBorder="1" applyAlignment="1">
      <alignment horizontal="left" vertical="center"/>
    </xf>
    <xf numFmtId="0" fontId="3" fillId="10" borderId="98" xfId="6" applyFill="1" applyBorder="1" applyAlignment="1">
      <alignment horizontal="left" vertical="center"/>
    </xf>
    <xf numFmtId="187" fontId="3" fillId="0" borderId="38" xfId="6" applyNumberFormat="1" applyBorder="1" applyAlignment="1">
      <alignment horizontal="center" vertical="center"/>
    </xf>
    <xf numFmtId="0" fontId="3" fillId="0" borderId="37" xfId="6" applyBorder="1" applyAlignment="1">
      <alignment horizontal="left" vertical="center"/>
    </xf>
    <xf numFmtId="0" fontId="3" fillId="0" borderId="98" xfId="6" applyBorder="1" applyAlignment="1">
      <alignment horizontal="left" vertical="center"/>
    </xf>
    <xf numFmtId="0" fontId="3" fillId="0" borderId="38" xfId="6" applyBorder="1" applyAlignment="1">
      <alignment horizontal="left" vertical="center"/>
    </xf>
    <xf numFmtId="0" fontId="12" fillId="0" borderId="0" xfId="6" applyFont="1" applyAlignment="1">
      <alignment horizontal="center" vertical="center" wrapText="1"/>
    </xf>
    <xf numFmtId="0" fontId="3" fillId="12" borderId="37" xfId="6" applyFill="1" applyBorder="1" applyAlignment="1">
      <alignment horizontal="center" vertical="center"/>
    </xf>
    <xf numFmtId="0" fontId="3" fillId="12" borderId="98" xfId="6" applyFill="1" applyBorder="1" applyAlignment="1">
      <alignment horizontal="center" vertical="center"/>
    </xf>
    <xf numFmtId="0" fontId="3" fillId="12" borderId="38" xfId="6" applyFill="1" applyBorder="1" applyAlignment="1">
      <alignment horizontal="center" vertical="center"/>
    </xf>
    <xf numFmtId="0" fontId="3" fillId="11" borderId="37" xfId="6" applyFill="1" applyBorder="1" applyAlignment="1">
      <alignment horizontal="center" vertical="center"/>
    </xf>
    <xf numFmtId="0" fontId="3" fillId="11" borderId="98" xfId="6" applyFill="1" applyBorder="1" applyAlignment="1">
      <alignment horizontal="center" vertical="center"/>
    </xf>
    <xf numFmtId="0" fontId="3" fillId="11" borderId="38" xfId="6" applyFill="1" applyBorder="1" applyAlignment="1">
      <alignment horizontal="center" vertical="center"/>
    </xf>
    <xf numFmtId="0" fontId="9" fillId="0" borderId="0" xfId="6" applyFont="1" applyAlignment="1">
      <alignment horizontal="right" vertical="top"/>
    </xf>
    <xf numFmtId="0" fontId="3" fillId="12" borderId="36" xfId="6" applyFill="1" applyBorder="1" applyAlignment="1">
      <alignment horizontal="center" vertical="center"/>
    </xf>
    <xf numFmtId="0" fontId="3" fillId="4" borderId="37" xfId="6" applyFill="1" applyBorder="1" applyAlignment="1">
      <alignment horizontal="center" vertical="center" wrapText="1" shrinkToFit="1"/>
    </xf>
    <xf numFmtId="0" fontId="3" fillId="4" borderId="38" xfId="6" applyFill="1" applyBorder="1" applyAlignment="1">
      <alignment horizontal="center" vertical="center" wrapText="1" shrinkToFit="1"/>
    </xf>
    <xf numFmtId="0" fontId="42" fillId="7" borderId="0" xfId="6" applyFont="1" applyFill="1" applyAlignment="1">
      <alignment horizontal="center" vertical="center"/>
    </xf>
    <xf numFmtId="0" fontId="3" fillId="0" borderId="0" xfId="6" applyAlignment="1">
      <alignment horizontal="center"/>
    </xf>
    <xf numFmtId="0" fontId="3" fillId="0" borderId="209" xfId="6" applyBorder="1" applyAlignment="1">
      <alignment horizontal="center"/>
    </xf>
    <xf numFmtId="0" fontId="3" fillId="0" borderId="0" xfId="6" applyAlignment="1">
      <alignment horizontal="left" vertical="center"/>
    </xf>
    <xf numFmtId="0" fontId="3" fillId="0" borderId="209" xfId="6" applyBorder="1" applyAlignment="1">
      <alignment horizontal="left" vertical="center"/>
    </xf>
    <xf numFmtId="187" fontId="3" fillId="10" borderId="0" xfId="6" applyNumberFormat="1" applyFill="1" applyAlignment="1">
      <alignment horizontal="distributed" vertical="center"/>
    </xf>
    <xf numFmtId="14" fontId="38" fillId="0" borderId="230" xfId="7" applyNumberFormat="1" applyFont="1" applyBorder="1" applyAlignment="1">
      <alignment horizontal="center" vertical="center"/>
    </xf>
    <xf numFmtId="14" fontId="38" fillId="0" borderId="229" xfId="7" applyNumberFormat="1" applyFont="1" applyBorder="1">
      <alignment vertical="center"/>
    </xf>
    <xf numFmtId="0" fontId="38" fillId="0" borderId="150" xfId="7" applyFont="1" applyBorder="1" applyAlignment="1">
      <alignment horizontal="center" vertical="center" shrinkToFit="1"/>
    </xf>
    <xf numFmtId="0" fontId="38" fillId="0" borderId="151" xfId="7" applyFont="1" applyBorder="1" applyAlignment="1">
      <alignment horizontal="center" vertical="center" shrinkToFit="1"/>
    </xf>
    <xf numFmtId="0" fontId="38" fillId="0" borderId="118" xfId="7" applyFont="1" applyBorder="1" applyAlignment="1">
      <alignment horizontal="center" vertical="center" shrinkToFit="1"/>
    </xf>
    <xf numFmtId="0" fontId="38" fillId="0" borderId="90" xfId="7" applyFont="1" applyBorder="1" applyAlignment="1">
      <alignment horizontal="center" vertical="center"/>
    </xf>
    <xf numFmtId="0" fontId="38" fillId="0" borderId="21" xfId="7" applyFont="1" applyBorder="1" applyAlignment="1">
      <alignment vertical="center" shrinkToFit="1"/>
    </xf>
    <xf numFmtId="0" fontId="38" fillId="0" borderId="22" xfId="7" applyFont="1" applyBorder="1" applyAlignment="1">
      <alignment vertical="center" shrinkToFit="1"/>
    </xf>
    <xf numFmtId="0" fontId="38" fillId="0" borderId="127" xfId="7" applyFont="1" applyBorder="1" applyAlignment="1">
      <alignment vertical="center" shrinkToFit="1"/>
    </xf>
    <xf numFmtId="0" fontId="38" fillId="0" borderId="150" xfId="7" applyFont="1" applyBorder="1" applyAlignment="1">
      <alignment vertical="center" shrinkToFit="1"/>
    </xf>
    <xf numFmtId="0" fontId="38" fillId="0" borderId="151" xfId="7" applyFont="1" applyBorder="1" applyAlignment="1">
      <alignment vertical="center" shrinkToFit="1"/>
    </xf>
    <xf numFmtId="0" fontId="38" fillId="0" borderId="118" xfId="7" applyFont="1" applyBorder="1" applyAlignment="1">
      <alignment vertical="center" shrinkToFit="1"/>
    </xf>
    <xf numFmtId="190" fontId="3" fillId="0" borderId="224" xfId="6" applyNumberFormat="1" applyBorder="1" applyAlignment="1">
      <alignment horizontal="center" vertical="center"/>
    </xf>
    <xf numFmtId="190" fontId="3" fillId="0" borderId="79" xfId="6" applyNumberFormat="1" applyBorder="1" applyAlignment="1">
      <alignment horizontal="center" vertical="center"/>
    </xf>
    <xf numFmtId="178" fontId="3" fillId="5" borderId="49" xfId="5" applyNumberFormat="1" applyFont="1" applyFill="1" applyBorder="1" applyAlignment="1">
      <alignment vertical="center"/>
    </xf>
    <xf numFmtId="178" fontId="3" fillId="5" borderId="74" xfId="5" applyNumberFormat="1" applyFont="1" applyFill="1" applyBorder="1" applyAlignment="1">
      <alignment vertical="center"/>
    </xf>
    <xf numFmtId="178" fontId="3" fillId="5" borderId="67" xfId="5" applyNumberFormat="1" applyFont="1" applyFill="1" applyBorder="1" applyAlignment="1">
      <alignment vertical="center"/>
    </xf>
    <xf numFmtId="178" fontId="3" fillId="5" borderId="43" xfId="5" applyNumberFormat="1" applyFont="1" applyFill="1" applyBorder="1" applyAlignment="1">
      <alignment vertical="center"/>
    </xf>
    <xf numFmtId="178" fontId="3" fillId="5" borderId="177" xfId="5" applyNumberFormat="1" applyFont="1" applyFill="1" applyBorder="1" applyAlignment="1">
      <alignment vertical="center"/>
    </xf>
    <xf numFmtId="178" fontId="3" fillId="5" borderId="178" xfId="5" applyNumberFormat="1" applyFont="1" applyFill="1" applyBorder="1" applyAlignment="1">
      <alignment vertical="center"/>
    </xf>
    <xf numFmtId="178" fontId="7" fillId="4" borderId="98" xfId="6" applyNumberFormat="1" applyFont="1" applyFill="1" applyBorder="1" applyAlignment="1">
      <alignment horizontal="center" vertical="center" wrapText="1"/>
    </xf>
    <xf numFmtId="178" fontId="7" fillId="4" borderId="38" xfId="6" applyNumberFormat="1" applyFont="1" applyFill="1" applyBorder="1" applyAlignment="1">
      <alignment horizontal="center" vertical="center" wrapText="1"/>
    </xf>
    <xf numFmtId="178" fontId="3" fillId="5" borderId="40" xfId="5" applyNumberFormat="1" applyFont="1" applyFill="1" applyBorder="1" applyAlignment="1">
      <alignment vertical="center"/>
    </xf>
    <xf numFmtId="178" fontId="3" fillId="5" borderId="180" xfId="5" applyNumberFormat="1" applyFont="1" applyFill="1" applyBorder="1" applyAlignment="1">
      <alignment vertical="center"/>
    </xf>
    <xf numFmtId="178" fontId="3" fillId="5" borderId="71" xfId="5" applyNumberFormat="1" applyFont="1" applyFill="1" applyBorder="1" applyAlignment="1">
      <alignment vertical="center"/>
    </xf>
    <xf numFmtId="190" fontId="3" fillId="0" borderId="43" xfId="6" applyNumberFormat="1" applyBorder="1" applyAlignment="1">
      <alignment horizontal="center" vertical="center"/>
    </xf>
    <xf numFmtId="190" fontId="3" fillId="0" borderId="53" xfId="6" applyNumberFormat="1" applyBorder="1" applyAlignment="1">
      <alignment horizontal="center" vertical="center"/>
    </xf>
    <xf numFmtId="178" fontId="7" fillId="4" borderId="37" xfId="6" applyNumberFormat="1" applyFont="1" applyFill="1" applyBorder="1" applyAlignment="1">
      <alignment horizontal="center" vertical="center"/>
    </xf>
    <xf numFmtId="178" fontId="7" fillId="4" borderId="98" xfId="6" applyNumberFormat="1" applyFont="1" applyFill="1" applyBorder="1" applyAlignment="1">
      <alignment horizontal="center" vertical="center"/>
    </xf>
    <xf numFmtId="190" fontId="3" fillId="0" borderId="49" xfId="6" applyNumberFormat="1" applyBorder="1" applyAlignment="1">
      <alignment horizontal="center" vertical="center"/>
    </xf>
    <xf numFmtId="190" fontId="3" fillId="0" borderId="52" xfId="6" applyNumberFormat="1" applyBorder="1" applyAlignment="1">
      <alignment horizontal="center" vertical="center"/>
    </xf>
    <xf numFmtId="190" fontId="3" fillId="0" borderId="40" xfId="6" applyNumberFormat="1" applyBorder="1" applyAlignment="1">
      <alignment horizontal="center" vertical="center"/>
    </xf>
    <xf numFmtId="190" fontId="3" fillId="0" borderId="183" xfId="6" applyNumberFormat="1" applyBorder="1" applyAlignment="1">
      <alignment horizontal="center" vertical="center"/>
    </xf>
    <xf numFmtId="178" fontId="3" fillId="4" borderId="96" xfId="6" applyNumberFormat="1" applyFill="1" applyBorder="1" applyAlignment="1">
      <alignment horizontal="right" vertical="center" wrapText="1"/>
    </xf>
    <xf numFmtId="178" fontId="3" fillId="4" borderId="138" xfId="6" applyNumberFormat="1" applyFill="1" applyBorder="1" applyAlignment="1">
      <alignment horizontal="right" vertical="center" wrapText="1"/>
    </xf>
    <xf numFmtId="178" fontId="3" fillId="5" borderId="224" xfId="5" applyNumberFormat="1" applyFont="1" applyFill="1" applyBorder="1" applyAlignment="1">
      <alignment vertical="center"/>
    </xf>
    <xf numFmtId="178" fontId="3" fillId="5" borderId="223" xfId="5" applyNumberFormat="1" applyFont="1" applyFill="1" applyBorder="1" applyAlignment="1">
      <alignment vertical="center"/>
    </xf>
    <xf numFmtId="178" fontId="3" fillId="5" borderId="80" xfId="5" applyNumberFormat="1" applyFont="1" applyFill="1" applyBorder="1" applyAlignment="1">
      <alignment vertical="center"/>
    </xf>
    <xf numFmtId="178" fontId="3" fillId="9" borderId="96" xfId="6" applyNumberFormat="1" applyFill="1" applyBorder="1" applyAlignment="1">
      <alignment vertical="center" wrapText="1"/>
    </xf>
    <xf numFmtId="178" fontId="3" fillId="9" borderId="138" xfId="6" applyNumberFormat="1" applyFill="1" applyBorder="1" applyAlignment="1">
      <alignment vertical="center" wrapText="1"/>
    </xf>
    <xf numFmtId="178" fontId="3" fillId="9" borderId="87" xfId="6" applyNumberFormat="1" applyFill="1" applyBorder="1" applyAlignment="1">
      <alignment vertical="center" wrapText="1"/>
    </xf>
    <xf numFmtId="196" fontId="37" fillId="5" borderId="49" xfId="6" applyNumberFormat="1" applyFont="1" applyFill="1" applyBorder="1" applyAlignment="1">
      <alignment horizontal="left" vertical="center"/>
    </xf>
    <xf numFmtId="196" fontId="37" fillId="5" borderId="74" xfId="6" applyNumberFormat="1" applyFont="1" applyFill="1" applyBorder="1" applyAlignment="1">
      <alignment horizontal="left" vertical="center"/>
    </xf>
    <xf numFmtId="196" fontId="37" fillId="5" borderId="67" xfId="6" applyNumberFormat="1" applyFont="1" applyFill="1" applyBorder="1" applyAlignment="1">
      <alignment horizontal="left" vertical="center"/>
    </xf>
    <xf numFmtId="196" fontId="37" fillId="5" borderId="40" xfId="6" applyNumberFormat="1" applyFont="1" applyFill="1" applyBorder="1" applyAlignment="1">
      <alignment horizontal="left" vertical="center"/>
    </xf>
    <xf numFmtId="196" fontId="37" fillId="5" borderId="180" xfId="6" applyNumberFormat="1" applyFont="1" applyFill="1" applyBorder="1" applyAlignment="1">
      <alignment horizontal="left" vertical="center"/>
    </xf>
    <xf numFmtId="196" fontId="37" fillId="5" borderId="71" xfId="6" applyNumberFormat="1" applyFont="1" applyFill="1" applyBorder="1" applyAlignment="1">
      <alignment horizontal="left" vertical="center"/>
    </xf>
    <xf numFmtId="196" fontId="37" fillId="5" borderId="224" xfId="6" applyNumberFormat="1" applyFont="1" applyFill="1" applyBorder="1" applyAlignment="1">
      <alignment horizontal="left" vertical="center"/>
    </xf>
    <xf numFmtId="196" fontId="37" fillId="5" borderId="223" xfId="6" applyNumberFormat="1" applyFont="1" applyFill="1" applyBorder="1" applyAlignment="1">
      <alignment horizontal="left" vertical="center"/>
    </xf>
    <xf numFmtId="196" fontId="37" fillId="5" borderId="80" xfId="6" applyNumberFormat="1" applyFont="1" applyFill="1" applyBorder="1" applyAlignment="1">
      <alignment horizontal="left" vertical="center"/>
    </xf>
    <xf numFmtId="196" fontId="7" fillId="4" borderId="37" xfId="6" applyNumberFormat="1" applyFont="1" applyFill="1" applyBorder="1" applyAlignment="1">
      <alignment horizontal="center" vertical="center"/>
    </xf>
    <xf numFmtId="196" fontId="7" fillId="4" borderId="98" xfId="6" applyNumberFormat="1" applyFont="1" applyFill="1" applyBorder="1" applyAlignment="1">
      <alignment horizontal="center" vertical="center"/>
    </xf>
    <xf numFmtId="196" fontId="37" fillId="5" borderId="43" xfId="6" applyNumberFormat="1" applyFont="1" applyFill="1" applyBorder="1" applyAlignment="1">
      <alignment horizontal="left" vertical="center"/>
    </xf>
    <xf numFmtId="196" fontId="37" fillId="5" borderId="177" xfId="6" applyNumberFormat="1" applyFont="1" applyFill="1" applyBorder="1" applyAlignment="1">
      <alignment horizontal="left" vertical="center"/>
    </xf>
    <xf numFmtId="196" fontId="37" fillId="5" borderId="178" xfId="6" applyNumberFormat="1" applyFont="1" applyFill="1" applyBorder="1" applyAlignment="1">
      <alignment horizontal="left" vertical="center"/>
    </xf>
    <xf numFmtId="196" fontId="7" fillId="4" borderId="40" xfId="6" applyNumberFormat="1" applyFont="1" applyFill="1" applyBorder="1" applyAlignment="1">
      <alignment horizontal="center" vertical="center" wrapText="1"/>
    </xf>
    <xf numFmtId="196" fontId="7" fillId="4" borderId="180" xfId="6" applyNumberFormat="1" applyFont="1" applyFill="1" applyBorder="1" applyAlignment="1">
      <alignment horizontal="center" vertical="center"/>
    </xf>
    <xf numFmtId="196" fontId="7" fillId="4" borderId="49" xfId="6" applyNumberFormat="1" applyFont="1" applyFill="1" applyBorder="1" applyAlignment="1">
      <alignment horizontal="center" vertical="center"/>
    </xf>
    <xf numFmtId="196" fontId="7" fillId="4" borderId="74" xfId="6" applyNumberFormat="1" applyFont="1" applyFill="1" applyBorder="1" applyAlignment="1">
      <alignment horizontal="center" vertical="center"/>
    </xf>
    <xf numFmtId="0" fontId="3" fillId="5" borderId="0" xfId="6" applyFill="1" applyAlignment="1">
      <alignment horizontal="center" vertical="center"/>
    </xf>
    <xf numFmtId="0" fontId="3" fillId="5" borderId="0" xfId="7" applyFont="1" applyFill="1" applyAlignment="1">
      <alignment horizontal="left" vertical="center"/>
    </xf>
    <xf numFmtId="0" fontId="7" fillId="4" borderId="40" xfId="6" applyFont="1" applyFill="1" applyBorder="1" applyAlignment="1">
      <alignment horizontal="center" vertical="center" wrapText="1" shrinkToFit="1"/>
    </xf>
    <xf numFmtId="0" fontId="7" fillId="4" borderId="180" xfId="6" applyFont="1" applyFill="1" applyBorder="1" applyAlignment="1">
      <alignment horizontal="center" vertical="center" wrapText="1" shrinkToFit="1"/>
    </xf>
    <xf numFmtId="0" fontId="7" fillId="4" borderId="71" xfId="6" applyFont="1" applyFill="1" applyBorder="1" applyAlignment="1">
      <alignment horizontal="center" vertical="center" wrapText="1" shrinkToFit="1"/>
    </xf>
    <xf numFmtId="178" fontId="7" fillId="4" borderId="49" xfId="6" applyNumberFormat="1" applyFont="1" applyFill="1" applyBorder="1" applyAlignment="1">
      <alignment horizontal="center" vertical="center"/>
    </xf>
    <xf numFmtId="178" fontId="7" fillId="4" borderId="52" xfId="6" applyNumberFormat="1" applyFont="1" applyFill="1" applyBorder="1" applyAlignment="1">
      <alignment horizontal="center" vertical="center"/>
    </xf>
    <xf numFmtId="0" fontId="26" fillId="4" borderId="40" xfId="6" applyFont="1" applyFill="1" applyBorder="1" applyAlignment="1">
      <alignment horizontal="center" vertical="center" wrapText="1"/>
    </xf>
    <xf numFmtId="0" fontId="26" fillId="4" borderId="71" xfId="6" applyFont="1" applyFill="1" applyBorder="1" applyAlignment="1">
      <alignment horizontal="center" vertical="center" wrapText="1"/>
    </xf>
    <xf numFmtId="0" fontId="25" fillId="4" borderId="227" xfId="6" applyFont="1" applyFill="1" applyBorder="1" applyAlignment="1">
      <alignment horizontal="center" vertical="center"/>
    </xf>
    <xf numFmtId="0" fontId="25" fillId="4" borderId="81" xfId="6" applyFont="1" applyFill="1" applyBorder="1" applyAlignment="1">
      <alignment horizontal="center" vertical="center"/>
    </xf>
    <xf numFmtId="0" fontId="7" fillId="4" borderId="60" xfId="6" applyFont="1" applyFill="1" applyBorder="1" applyAlignment="1">
      <alignment horizontal="center" vertical="center" wrapText="1"/>
    </xf>
    <xf numFmtId="0" fontId="7" fillId="4" borderId="179" xfId="6" applyFont="1" applyFill="1" applyBorder="1" applyAlignment="1">
      <alignment horizontal="center" vertical="center" wrapText="1"/>
    </xf>
    <xf numFmtId="0" fontId="7" fillId="4" borderId="181" xfId="6" applyFont="1" applyFill="1" applyBorder="1" applyAlignment="1">
      <alignment horizontal="center" vertical="center" wrapText="1"/>
    </xf>
    <xf numFmtId="0" fontId="7" fillId="4" borderId="172" xfId="6" applyFont="1" applyFill="1" applyBorder="1" applyAlignment="1">
      <alignment horizontal="center" vertical="center" wrapText="1"/>
    </xf>
    <xf numFmtId="0" fontId="7" fillId="4" borderId="0" xfId="6" applyFont="1" applyFill="1" applyAlignment="1">
      <alignment horizontal="center" vertical="center" wrapText="1"/>
    </xf>
    <xf numFmtId="0" fontId="7" fillId="4" borderId="126" xfId="6" applyFont="1" applyFill="1" applyBorder="1" applyAlignment="1">
      <alignment horizontal="center" vertical="center" wrapText="1"/>
    </xf>
    <xf numFmtId="0" fontId="7" fillId="4" borderId="31" xfId="6" applyFont="1" applyFill="1" applyBorder="1" applyAlignment="1">
      <alignment horizontal="center" vertical="center" wrapText="1"/>
    </xf>
    <xf numFmtId="0" fontId="7" fillId="4" borderId="39" xfId="6" applyFont="1" applyFill="1" applyBorder="1" applyAlignment="1">
      <alignment horizontal="center" vertical="center" wrapText="1"/>
    </xf>
    <xf numFmtId="0" fontId="7" fillId="4" borderId="182" xfId="6" applyFont="1" applyFill="1" applyBorder="1" applyAlignment="1">
      <alignment horizontal="center" vertical="center" wrapText="1"/>
    </xf>
    <xf numFmtId="196" fontId="7" fillId="4" borderId="31" xfId="6" applyNumberFormat="1" applyFont="1" applyFill="1" applyBorder="1" applyAlignment="1">
      <alignment horizontal="center" vertical="center"/>
    </xf>
    <xf numFmtId="196" fontId="7" fillId="4" borderId="39" xfId="6" applyNumberFormat="1" applyFont="1" applyFill="1" applyBorder="1" applyAlignment="1">
      <alignment horizontal="center" vertical="center"/>
    </xf>
    <xf numFmtId="178" fontId="3" fillId="4" borderId="39" xfId="6" applyNumberFormat="1" applyFill="1" applyBorder="1" applyAlignment="1">
      <alignment horizontal="right" vertical="center" wrapText="1"/>
    </xf>
    <xf numFmtId="3" fontId="12" fillId="5" borderId="90" xfId="6" applyNumberFormat="1" applyFont="1" applyFill="1" applyBorder="1" applyAlignment="1">
      <alignment horizontal="center" vertical="center"/>
    </xf>
    <xf numFmtId="187" fontId="24" fillId="10" borderId="0" xfId="6" applyNumberFormat="1" applyFont="1" applyFill="1" applyAlignment="1">
      <alignment horizontal="distributed" vertical="center"/>
    </xf>
    <xf numFmtId="178" fontId="7" fillId="4" borderId="227" xfId="6" applyNumberFormat="1" applyFont="1" applyFill="1" applyBorder="1" applyAlignment="1">
      <alignment horizontal="center" vertical="center"/>
    </xf>
    <xf numFmtId="178" fontId="7" fillId="4" borderId="81" xfId="6" applyNumberFormat="1" applyFont="1" applyFill="1" applyBorder="1" applyAlignment="1">
      <alignment horizontal="center" vertical="center"/>
    </xf>
    <xf numFmtId="178" fontId="7" fillId="4" borderId="46" xfId="6" applyNumberFormat="1" applyFont="1" applyFill="1" applyBorder="1" applyAlignment="1">
      <alignment horizontal="center" vertical="center"/>
    </xf>
    <xf numFmtId="178" fontId="7" fillId="4" borderId="47" xfId="6" applyNumberFormat="1" applyFont="1" applyFill="1" applyBorder="1" applyAlignment="1">
      <alignment horizontal="center" vertical="center"/>
    </xf>
    <xf numFmtId="178" fontId="7" fillId="4" borderId="93" xfId="6" applyNumberFormat="1" applyFont="1" applyFill="1" applyBorder="1" applyAlignment="1">
      <alignment horizontal="center" vertical="center"/>
    </xf>
    <xf numFmtId="178" fontId="7" fillId="4" borderId="94" xfId="6" applyNumberFormat="1" applyFont="1" applyFill="1" applyBorder="1" applyAlignment="1">
      <alignment horizontal="center" vertical="center"/>
    </xf>
    <xf numFmtId="190" fontId="3" fillId="0" borderId="180" xfId="6" applyNumberFormat="1" applyBorder="1" applyAlignment="1">
      <alignment horizontal="center" vertical="center"/>
    </xf>
    <xf numFmtId="178" fontId="7" fillId="4" borderId="43" xfId="6" applyNumberFormat="1" applyFont="1" applyFill="1" applyBorder="1" applyAlignment="1">
      <alignment horizontal="center" vertical="center"/>
    </xf>
    <xf numFmtId="178" fontId="7" fillId="4" borderId="53" xfId="6" applyNumberFormat="1" applyFont="1" applyFill="1" applyBorder="1" applyAlignment="1">
      <alignment horizontal="center" vertical="center"/>
    </xf>
    <xf numFmtId="0" fontId="59" fillId="0" borderId="0" xfId="6" applyFont="1" applyAlignment="1">
      <alignment horizontal="center" vertical="center" wrapText="1" shrinkToFit="1"/>
    </xf>
    <xf numFmtId="0" fontId="25" fillId="4" borderId="43" xfId="6" applyFont="1" applyFill="1" applyBorder="1" applyAlignment="1">
      <alignment horizontal="center" vertical="center" shrinkToFit="1"/>
    </xf>
    <xf numFmtId="0" fontId="25" fillId="4" borderId="53" xfId="6" applyFont="1" applyFill="1" applyBorder="1" applyAlignment="1">
      <alignment horizontal="center" vertical="center" shrinkToFit="1"/>
    </xf>
    <xf numFmtId="193" fontId="25" fillId="4" borderId="240" xfId="6" applyNumberFormat="1" applyFont="1" applyFill="1" applyBorder="1" applyAlignment="1">
      <alignment horizontal="center" vertical="center" wrapText="1"/>
    </xf>
    <xf numFmtId="193" fontId="25" fillId="4" borderId="68" xfId="6" applyNumberFormat="1" applyFont="1" applyFill="1" applyBorder="1" applyAlignment="1">
      <alignment horizontal="center" vertical="center" wrapText="1"/>
    </xf>
    <xf numFmtId="187" fontId="23" fillId="10" borderId="0" xfId="6" applyNumberFormat="1" applyFont="1" applyFill="1" applyAlignment="1">
      <alignment horizontal="distributed" vertical="center" shrinkToFit="1"/>
    </xf>
    <xf numFmtId="0" fontId="23" fillId="5" borderId="0" xfId="6" applyFont="1" applyFill="1" applyAlignment="1">
      <alignment vertical="center"/>
    </xf>
    <xf numFmtId="0" fontId="25" fillId="4" borderId="40" xfId="6" applyFont="1" applyFill="1" applyBorder="1" applyAlignment="1">
      <alignment horizontal="center" vertical="center" wrapText="1"/>
    </xf>
    <xf numFmtId="0" fontId="25" fillId="4" borderId="71" xfId="6" applyFont="1" applyFill="1" applyBorder="1" applyAlignment="1">
      <alignment horizontal="center" vertical="center" wrapText="1"/>
    </xf>
    <xf numFmtId="0" fontId="25" fillId="4" borderId="56" xfId="6" applyFont="1" applyFill="1" applyBorder="1" applyAlignment="1">
      <alignment horizontal="center" vertical="center"/>
    </xf>
    <xf numFmtId="0" fontId="25" fillId="4" borderId="60" xfId="6" applyFont="1" applyFill="1" applyBorder="1" applyAlignment="1">
      <alignment horizontal="center" vertical="center" wrapText="1"/>
    </xf>
    <xf numFmtId="0" fontId="25" fillId="4" borderId="179" xfId="6" applyFont="1" applyFill="1" applyBorder="1" applyAlignment="1">
      <alignment horizontal="center" vertical="center" wrapText="1"/>
    </xf>
    <xf numFmtId="0" fontId="25" fillId="4" borderId="181" xfId="6" applyFont="1" applyFill="1" applyBorder="1" applyAlignment="1">
      <alignment horizontal="center" vertical="center" wrapText="1"/>
    </xf>
    <xf numFmtId="0" fontId="25" fillId="4" borderId="172" xfId="6" applyFont="1" applyFill="1" applyBorder="1" applyAlignment="1">
      <alignment horizontal="center" vertical="center" wrapText="1"/>
    </xf>
    <xf numFmtId="0" fontId="25" fillId="4" borderId="0" xfId="6" applyFont="1" applyFill="1" applyAlignment="1">
      <alignment horizontal="center" vertical="center" wrapText="1"/>
    </xf>
    <xf numFmtId="0" fontId="25" fillId="4" borderId="126" xfId="6" applyFont="1" applyFill="1" applyBorder="1" applyAlignment="1">
      <alignment horizontal="center" vertical="center" wrapText="1"/>
    </xf>
    <xf numFmtId="0" fontId="25" fillId="4" borderId="31" xfId="6" applyFont="1" applyFill="1" applyBorder="1" applyAlignment="1">
      <alignment horizontal="center" vertical="center" wrapText="1"/>
    </xf>
    <xf numFmtId="0" fontId="25" fillId="4" borderId="39" xfId="6" applyFont="1" applyFill="1" applyBorder="1" applyAlignment="1">
      <alignment horizontal="center" vertical="center" wrapText="1"/>
    </xf>
    <xf numFmtId="0" fontId="25" fillId="4" borderId="182" xfId="6" applyFont="1" applyFill="1" applyBorder="1" applyAlignment="1">
      <alignment horizontal="center" vertical="center" wrapText="1"/>
    </xf>
    <xf numFmtId="3" fontId="24" fillId="5" borderId="90" xfId="6" applyNumberFormat="1" applyFont="1" applyFill="1" applyBorder="1" applyAlignment="1">
      <alignment horizontal="center" vertical="center"/>
    </xf>
    <xf numFmtId="3" fontId="23" fillId="4" borderId="96" xfId="6" applyNumberFormat="1" applyFont="1" applyFill="1" applyBorder="1" applyAlignment="1">
      <alignment horizontal="center" vertical="center" shrinkToFit="1"/>
    </xf>
    <xf numFmtId="3" fontId="23" fillId="4" borderId="138" xfId="6" applyNumberFormat="1" applyFont="1" applyFill="1" applyBorder="1" applyAlignment="1">
      <alignment horizontal="center" vertical="center" shrinkToFit="1"/>
    </xf>
    <xf numFmtId="178" fontId="23" fillId="5" borderId="50" xfId="6" applyNumberFormat="1" applyFont="1" applyFill="1" applyBorder="1" applyAlignment="1">
      <alignment horizontal="right" vertical="center" shrinkToFit="1"/>
    </xf>
    <xf numFmtId="178" fontId="23" fillId="5" borderId="67" xfId="6" applyNumberFormat="1" applyFont="1" applyFill="1" applyBorder="1" applyAlignment="1">
      <alignment horizontal="right" vertical="center" shrinkToFit="1"/>
    </xf>
    <xf numFmtId="178" fontId="41" fillId="9" borderId="138" xfId="7" applyNumberFormat="1" applyFont="1" applyFill="1" applyBorder="1" applyAlignment="1">
      <alignment horizontal="right" vertical="center"/>
    </xf>
    <xf numFmtId="178" fontId="41" fillId="9" borderId="87" xfId="7" applyNumberFormat="1" applyFont="1" applyFill="1" applyBorder="1" applyAlignment="1">
      <alignment horizontal="right" vertical="center"/>
    </xf>
    <xf numFmtId="178" fontId="23" fillId="9" borderId="138" xfId="6" applyNumberFormat="1" applyFont="1" applyFill="1" applyBorder="1" applyAlignment="1">
      <alignment horizontal="right" vertical="center" shrinkToFit="1"/>
    </xf>
    <xf numFmtId="178" fontId="23" fillId="9" borderId="87" xfId="6" applyNumberFormat="1" applyFont="1" applyFill="1" applyBorder="1" applyAlignment="1">
      <alignment horizontal="right" vertical="center" shrinkToFit="1"/>
    </xf>
    <xf numFmtId="178" fontId="23" fillId="5" borderId="49" xfId="5" applyNumberFormat="1" applyFont="1" applyFill="1" applyBorder="1" applyAlignment="1">
      <alignment horizontal="right" vertical="center"/>
    </xf>
    <xf numFmtId="178" fontId="23" fillId="5" borderId="74" xfId="5" applyNumberFormat="1" applyFont="1" applyFill="1" applyBorder="1" applyAlignment="1">
      <alignment horizontal="right" vertical="center"/>
    </xf>
    <xf numFmtId="178" fontId="23" fillId="5" borderId="67" xfId="5" applyNumberFormat="1" applyFont="1" applyFill="1" applyBorder="1" applyAlignment="1">
      <alignment horizontal="right" vertical="center"/>
    </xf>
    <xf numFmtId="178" fontId="23" fillId="5" borderId="224" xfId="5" applyNumberFormat="1" applyFont="1" applyFill="1" applyBorder="1" applyAlignment="1">
      <alignment horizontal="right" vertical="center"/>
    </xf>
    <xf numFmtId="178" fontId="23" fillId="5" borderId="223" xfId="5" applyNumberFormat="1" applyFont="1" applyFill="1" applyBorder="1" applyAlignment="1">
      <alignment horizontal="right" vertical="center"/>
    </xf>
    <xf numFmtId="178" fontId="23" fillId="5" borderId="80" xfId="5" applyNumberFormat="1" applyFont="1" applyFill="1" applyBorder="1" applyAlignment="1">
      <alignment horizontal="right" vertical="center"/>
    </xf>
    <xf numFmtId="178" fontId="23" fillId="5" borderId="187" xfId="6" applyNumberFormat="1" applyFont="1" applyFill="1" applyBorder="1" applyAlignment="1">
      <alignment horizontal="right" vertical="center" shrinkToFit="1"/>
    </xf>
    <xf numFmtId="178" fontId="23" fillId="5" borderId="80" xfId="6" applyNumberFormat="1" applyFont="1" applyFill="1" applyBorder="1" applyAlignment="1">
      <alignment horizontal="right" vertical="center" shrinkToFit="1"/>
    </xf>
    <xf numFmtId="0" fontId="25" fillId="4" borderId="37" xfId="6" applyFont="1" applyFill="1" applyBorder="1" applyAlignment="1">
      <alignment horizontal="center" vertical="center" wrapText="1"/>
    </xf>
    <xf numFmtId="0" fontId="25" fillId="4" borderId="37" xfId="6" applyFont="1" applyFill="1" applyBorder="1" applyAlignment="1">
      <alignment horizontal="center" vertical="center"/>
    </xf>
    <xf numFmtId="0" fontId="25" fillId="4" borderId="48" xfId="6" applyFont="1" applyFill="1" applyBorder="1" applyAlignment="1">
      <alignment horizontal="center" vertical="center" shrinkToFit="1"/>
    </xf>
    <xf numFmtId="0" fontId="25" fillId="4" borderId="45" xfId="6" applyFont="1" applyFill="1" applyBorder="1" applyAlignment="1">
      <alignment horizontal="center" vertical="center" shrinkToFit="1"/>
    </xf>
    <xf numFmtId="0" fontId="25" fillId="4" borderId="180" xfId="6" applyFont="1" applyFill="1" applyBorder="1" applyAlignment="1">
      <alignment horizontal="center" vertical="center"/>
    </xf>
    <xf numFmtId="0" fontId="25" fillId="4" borderId="71" xfId="6" applyFont="1" applyFill="1" applyBorder="1" applyAlignment="1">
      <alignment horizontal="center" vertical="center"/>
    </xf>
    <xf numFmtId="178" fontId="25" fillId="4" borderId="46" xfId="6" applyNumberFormat="1" applyFont="1" applyFill="1" applyBorder="1" applyAlignment="1">
      <alignment horizontal="center" vertical="center" shrinkToFit="1"/>
    </xf>
    <xf numFmtId="0" fontId="25" fillId="4" borderId="47" xfId="6" applyFont="1" applyFill="1" applyBorder="1" applyAlignment="1">
      <alignment horizontal="center" vertical="center"/>
    </xf>
    <xf numFmtId="0" fontId="25" fillId="4" borderId="48" xfId="6" applyFont="1" applyFill="1" applyBorder="1" applyAlignment="1">
      <alignment horizontal="center" vertical="center"/>
    </xf>
    <xf numFmtId="0" fontId="25" fillId="4" borderId="54" xfId="6" applyFont="1" applyFill="1" applyBorder="1" applyAlignment="1">
      <alignment horizontal="center" vertical="center"/>
    </xf>
    <xf numFmtId="0" fontId="25" fillId="4" borderId="45" xfId="6" applyFont="1" applyFill="1" applyBorder="1" applyAlignment="1">
      <alignment horizontal="center" vertical="center"/>
    </xf>
    <xf numFmtId="178" fontId="23" fillId="5" borderId="65" xfId="6" applyNumberFormat="1" applyFont="1" applyFill="1" applyBorder="1" applyAlignment="1">
      <alignment horizontal="right" vertical="center" shrinkToFit="1"/>
    </xf>
    <xf numFmtId="178" fontId="23" fillId="5" borderId="42" xfId="6" applyNumberFormat="1" applyFont="1" applyFill="1" applyBorder="1" applyAlignment="1">
      <alignment horizontal="right" vertical="center" shrinkToFit="1"/>
    </xf>
    <xf numFmtId="0" fontId="25" fillId="4" borderId="40" xfId="6" applyFont="1" applyFill="1" applyBorder="1" applyAlignment="1">
      <alignment horizontal="center" vertical="center"/>
    </xf>
    <xf numFmtId="0" fontId="26" fillId="4" borderId="50" xfId="6" applyFont="1" applyFill="1" applyBorder="1" applyAlignment="1">
      <alignment horizontal="center" vertical="center" wrapText="1"/>
    </xf>
    <xf numFmtId="0" fontId="26" fillId="4" borderId="52" xfId="6" applyFont="1" applyFill="1" applyBorder="1" applyAlignment="1">
      <alignment horizontal="center" vertical="center" wrapText="1"/>
    </xf>
    <xf numFmtId="178" fontId="25" fillId="4" borderId="50" xfId="5" applyNumberFormat="1" applyFont="1" applyFill="1" applyBorder="1" applyAlignment="1">
      <alignment horizontal="center" vertical="center" wrapText="1"/>
    </xf>
    <xf numFmtId="178" fontId="25" fillId="4" borderId="52" xfId="5" applyNumberFormat="1" applyFont="1" applyFill="1" applyBorder="1" applyAlignment="1">
      <alignment horizontal="center" vertical="center" wrapText="1"/>
    </xf>
    <xf numFmtId="178" fontId="25" fillId="4" borderId="237" xfId="6" applyNumberFormat="1" applyFont="1" applyFill="1" applyBorder="1" applyAlignment="1">
      <alignment horizontal="center" vertical="center" shrinkToFit="1"/>
    </xf>
    <xf numFmtId="178" fontId="25" fillId="4" borderId="238" xfId="6" applyNumberFormat="1" applyFont="1" applyFill="1" applyBorder="1" applyAlignment="1">
      <alignment horizontal="center" vertical="center" shrinkToFit="1"/>
    </xf>
    <xf numFmtId="178" fontId="25" fillId="4" borderId="239" xfId="6" applyNumberFormat="1" applyFont="1" applyFill="1" applyBorder="1" applyAlignment="1">
      <alignment horizontal="center" vertical="center" shrinkToFit="1"/>
    </xf>
    <xf numFmtId="178" fontId="25" fillId="4" borderId="51" xfId="6" applyNumberFormat="1" applyFont="1" applyFill="1" applyBorder="1" applyAlignment="1">
      <alignment horizontal="center" vertical="center" shrinkToFit="1"/>
    </xf>
    <xf numFmtId="178" fontId="23" fillId="5" borderId="180" xfId="5" applyNumberFormat="1" applyFont="1" applyFill="1" applyBorder="1" applyAlignment="1">
      <alignment horizontal="right" vertical="center"/>
    </xf>
    <xf numFmtId="178" fontId="23" fillId="5" borderId="71" xfId="5" applyNumberFormat="1" applyFont="1" applyFill="1" applyBorder="1" applyAlignment="1">
      <alignment horizontal="right" vertical="center"/>
    </xf>
  </cellXfs>
  <cellStyles count="10">
    <cellStyle name="桁区切り" xfId="1" builtinId="6"/>
    <cellStyle name="桁区切り 2" xfId="2"/>
    <cellStyle name="桁区切り 2 2" xfId="9"/>
    <cellStyle name="桁区切り 3" xfId="3"/>
    <cellStyle name="桁区切り 3 2" xfId="4"/>
    <cellStyle name="桁区切り 3 3" xfId="5"/>
    <cellStyle name="標準" xfId="0" builtinId="0"/>
    <cellStyle name="標準 2" xfId="6"/>
    <cellStyle name="標準 3" xfId="7"/>
    <cellStyle name="標準_H17本物公演団体旅費算定基礎" xfId="8"/>
  </cellStyles>
  <dxfs count="32">
    <dxf>
      <fill>
        <patternFill>
          <bgColor rgb="FFFF0000"/>
        </patternFill>
      </fill>
    </dxf>
    <dxf>
      <fill>
        <patternFill>
          <bgColor rgb="FFFF0000"/>
        </patternFill>
      </fill>
    </dxf>
    <dxf>
      <fill>
        <patternFill>
          <bgColor rgb="FFFFCCFF"/>
        </patternFill>
      </fill>
    </dxf>
    <dxf>
      <fill>
        <patternFill>
          <bgColor rgb="FFFFCCFF"/>
        </patternFill>
      </fill>
    </dxf>
    <dxf>
      <font>
        <color theme="1"/>
      </font>
      <fill>
        <patternFill patternType="solid">
          <fgColor theme="0"/>
          <bgColor theme="0" tint="-0.499984740745262"/>
        </patternFill>
      </fill>
    </dxf>
    <dxf>
      <font>
        <color theme="0"/>
      </font>
    </dxf>
    <dxf>
      <font>
        <color theme="0"/>
      </font>
      <fill>
        <patternFill patternType="none">
          <bgColor auto="1"/>
        </patternFill>
      </fill>
      <border>
        <left/>
        <right/>
        <top/>
        <bottom style="thin">
          <color auto="1"/>
        </bottom>
      </border>
    </dxf>
    <dxf>
      <fill>
        <patternFill patternType="none">
          <bgColor auto="1"/>
        </patternFill>
      </fill>
      <border>
        <left/>
        <right/>
        <top/>
        <bottom style="thin">
          <color auto="1"/>
        </bottom>
      </border>
    </dxf>
    <dxf>
      <font>
        <color theme="0"/>
      </font>
    </dxf>
    <dxf>
      <font>
        <color theme="0"/>
      </font>
      <fill>
        <patternFill patternType="none">
          <bgColor auto="1"/>
        </patternFill>
      </fill>
      <border>
        <left/>
        <right/>
        <top/>
        <bottom style="thin">
          <color auto="1"/>
        </bottom>
      </border>
    </dxf>
    <dxf>
      <font>
        <color theme="1"/>
      </font>
      <fill>
        <patternFill patternType="solid">
          <fgColor theme="0"/>
          <bgColor theme="0" tint="-0.499984740745262"/>
        </patternFill>
      </fill>
    </dxf>
    <dxf>
      <font>
        <color theme="0"/>
      </font>
    </dxf>
    <dxf>
      <font>
        <color theme="0"/>
      </font>
      <fill>
        <patternFill patternType="none">
          <bgColor auto="1"/>
        </patternFill>
      </fill>
      <border>
        <left/>
        <right/>
        <top/>
        <bottom style="thin">
          <color auto="1"/>
        </bottom>
      </border>
    </dxf>
    <dxf>
      <fill>
        <patternFill patternType="none">
          <bgColor auto="1"/>
        </patternFill>
      </fill>
      <border>
        <left/>
        <right/>
        <top/>
        <bottom style="thin">
          <color auto="1"/>
        </bottom>
      </border>
    </dxf>
    <dxf>
      <font>
        <color theme="0"/>
      </font>
    </dxf>
    <dxf>
      <font>
        <color theme="0"/>
      </font>
      <fill>
        <patternFill patternType="none">
          <bgColor auto="1"/>
        </patternFill>
      </fill>
      <border>
        <left/>
        <right/>
        <top/>
        <bottom style="thin">
          <color auto="1"/>
        </bottom>
      </border>
    </dxf>
    <dxf>
      <font>
        <color theme="1"/>
      </font>
      <fill>
        <patternFill patternType="solid">
          <fgColor theme="0"/>
          <bgColor theme="0" tint="-0.499984740745262"/>
        </patternFill>
      </fill>
    </dxf>
    <dxf>
      <font>
        <color theme="0"/>
      </font>
    </dxf>
    <dxf>
      <font>
        <color theme="0"/>
      </font>
      <fill>
        <patternFill patternType="none">
          <bgColor auto="1"/>
        </patternFill>
      </fill>
      <border>
        <left/>
        <right/>
        <top/>
        <bottom style="thin">
          <color auto="1"/>
        </bottom>
      </border>
    </dxf>
    <dxf>
      <fill>
        <patternFill patternType="none">
          <bgColor auto="1"/>
        </patternFill>
      </fill>
      <border>
        <left/>
        <right/>
        <top/>
        <bottom style="thin">
          <color auto="1"/>
        </bottom>
      </border>
    </dxf>
    <dxf>
      <font>
        <color theme="0"/>
      </font>
    </dxf>
    <dxf>
      <font>
        <color theme="0"/>
      </font>
      <fill>
        <patternFill patternType="none">
          <bgColor auto="1"/>
        </patternFill>
      </fill>
      <border>
        <left/>
        <right/>
        <top/>
        <bottom style="thin">
          <color auto="1"/>
        </bottom>
      </border>
    </dxf>
    <dxf>
      <font>
        <b/>
        <i val="0"/>
      </font>
    </dxf>
    <dxf>
      <font>
        <b/>
        <i val="0"/>
      </font>
    </dxf>
    <dxf>
      <font>
        <color theme="1"/>
      </font>
      <fill>
        <patternFill patternType="solid">
          <fgColor theme="0"/>
          <bgColor theme="0" tint="-0.499984740745262"/>
        </patternFill>
      </fill>
    </dxf>
    <dxf>
      <font>
        <color theme="0"/>
      </font>
    </dxf>
    <dxf>
      <font>
        <color theme="0"/>
      </font>
      <fill>
        <patternFill patternType="none">
          <bgColor auto="1"/>
        </patternFill>
      </fill>
      <border>
        <left/>
        <right/>
        <top/>
        <bottom style="thin">
          <color auto="1"/>
        </bottom>
      </border>
    </dxf>
    <dxf>
      <fill>
        <patternFill patternType="none">
          <bgColor auto="1"/>
        </patternFill>
      </fill>
      <border>
        <left/>
        <right/>
        <top/>
        <bottom style="thin">
          <color auto="1"/>
        </bottom>
      </border>
    </dxf>
    <dxf>
      <font>
        <color theme="0"/>
      </font>
    </dxf>
    <dxf>
      <font>
        <color theme="0"/>
      </font>
      <fill>
        <patternFill patternType="none">
          <bgColor auto="1"/>
        </patternFill>
      </fill>
      <border>
        <left/>
        <right/>
        <top/>
        <bottom style="thin">
          <color auto="1"/>
        </bottom>
      </border>
    </dxf>
    <dxf>
      <font>
        <b/>
        <i val="0"/>
      </font>
    </dxf>
    <dxf>
      <font>
        <b/>
        <i val="0"/>
      </font>
    </dxf>
  </dxfs>
  <tableStyles count="0" defaultTableStyle="TableStyleMedium2" defaultPivotStyle="PivotStyleLight16"/>
  <colors>
    <mruColors>
      <color rgb="FF0000FF"/>
      <color rgb="FFFF99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179979</xdr:colOff>
      <xdr:row>20</xdr:row>
      <xdr:rowOff>142914</xdr:rowOff>
    </xdr:from>
    <xdr:to>
      <xdr:col>9</xdr:col>
      <xdr:colOff>169446</xdr:colOff>
      <xdr:row>21</xdr:row>
      <xdr:rowOff>153361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55995" y="4507667"/>
          <a:ext cx="3003973" cy="240721"/>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kumimoji="1" lang="ja-JP" altLang="en-US" sz="1100"/>
            <a:t>数字は左側（オレンジ欄）に御記入ください。</a:t>
          </a:r>
        </a:p>
        <a:p>
          <a:endParaRPr kumimoji="1" lang="ja-JP" altLang="en-US" sz="1100"/>
        </a:p>
      </xdr:txBody>
    </xdr:sp>
    <xdr:clientData/>
  </xdr:twoCellAnchor>
  <xdr:twoCellAnchor>
    <xdr:from>
      <xdr:col>7</xdr:col>
      <xdr:colOff>10583</xdr:colOff>
      <xdr:row>17</xdr:row>
      <xdr:rowOff>31401</xdr:rowOff>
    </xdr:from>
    <xdr:to>
      <xdr:col>11</xdr:col>
      <xdr:colOff>1161840</xdr:colOff>
      <xdr:row>18</xdr:row>
      <xdr:rowOff>198874</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804833" y="5333651"/>
          <a:ext cx="2590590" cy="400306"/>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14</xdr:col>
      <xdr:colOff>52916</xdr:colOff>
      <xdr:row>32</xdr:row>
      <xdr:rowOff>52335</xdr:rowOff>
    </xdr:from>
    <xdr:to>
      <xdr:col>15</xdr:col>
      <xdr:colOff>1099038</xdr:colOff>
      <xdr:row>45</xdr:row>
      <xdr:rowOff>198873</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9630833" y="9058752"/>
          <a:ext cx="2453705" cy="3173371"/>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16</xdr:col>
      <xdr:colOff>62801</xdr:colOff>
      <xdr:row>8</xdr:row>
      <xdr:rowOff>0</xdr:rowOff>
    </xdr:from>
    <xdr:to>
      <xdr:col>18</xdr:col>
      <xdr:colOff>1172308</xdr:colOff>
      <xdr:row>25</xdr:row>
      <xdr:rowOff>198874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2309230" y="1611923"/>
          <a:ext cx="3443655" cy="4333352"/>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12</xdr:col>
      <xdr:colOff>11207</xdr:colOff>
      <xdr:row>50</xdr:row>
      <xdr:rowOff>22411</xdr:rowOff>
    </xdr:from>
    <xdr:to>
      <xdr:col>12</xdr:col>
      <xdr:colOff>1152113</xdr:colOff>
      <xdr:row>60</xdr:row>
      <xdr:rowOff>189884</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7485531" y="11542058"/>
          <a:ext cx="1140906" cy="2408650"/>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6</xdr:col>
      <xdr:colOff>857248</xdr:colOff>
      <xdr:row>4</xdr:row>
      <xdr:rowOff>169333</xdr:rowOff>
    </xdr:from>
    <xdr:to>
      <xdr:col>12</xdr:col>
      <xdr:colOff>582084</xdr:colOff>
      <xdr:row>6</xdr:row>
      <xdr:rowOff>137584</xdr:rowOff>
    </xdr:to>
    <xdr:sp macro="" textlink="">
      <xdr:nvSpPr>
        <xdr:cNvPr id="21" name="正方形/長方形 20">
          <a:extLst>
            <a:ext uri="{FF2B5EF4-FFF2-40B4-BE49-F238E27FC236}">
              <a16:creationId xmlns:a16="http://schemas.microsoft.com/office/drawing/2014/main" id="{00000000-0008-0000-0000-000015000000}"/>
            </a:ext>
          </a:extLst>
        </xdr:cNvPr>
        <xdr:cNvSpPr>
          <a:spLocks noChangeArrowheads="1"/>
        </xdr:cNvSpPr>
      </xdr:nvSpPr>
      <xdr:spPr bwMode="auto">
        <a:xfrm>
          <a:off x="4243915" y="2222500"/>
          <a:ext cx="3778252" cy="433917"/>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400" b="1">
              <a:latin typeface="Calibri" panose="020F0502020204030204"/>
              <a:ea typeface="ＭＳ Ｐゴシック" panose="020B0600070205080204" pitchFamily="50" charset="-128"/>
            </a:rPr>
            <a:t>青セルには自動計算式が設定されています。</a:t>
          </a:r>
        </a:p>
      </xdr:txBody>
    </xdr:sp>
    <xdr:clientData/>
  </xdr:twoCellAnchor>
  <xdr:twoCellAnchor>
    <xdr:from>
      <xdr:col>1</xdr:col>
      <xdr:colOff>1259417</xdr:colOff>
      <xdr:row>16</xdr:row>
      <xdr:rowOff>201705</xdr:rowOff>
    </xdr:from>
    <xdr:to>
      <xdr:col>6</xdr:col>
      <xdr:colOff>9071</xdr:colOff>
      <xdr:row>18</xdr:row>
      <xdr:rowOff>189117</xdr:rowOff>
    </xdr:to>
    <xdr:sp macro="" textlink="">
      <xdr:nvSpPr>
        <xdr:cNvPr id="22" name="角丸四角形 15">
          <a:extLst>
            <a:ext uri="{FF2B5EF4-FFF2-40B4-BE49-F238E27FC236}">
              <a16:creationId xmlns:a16="http://schemas.microsoft.com/office/drawing/2014/main" id="{00000000-0008-0000-0000-000016000000}"/>
            </a:ext>
          </a:extLst>
        </xdr:cNvPr>
        <xdr:cNvSpPr/>
      </xdr:nvSpPr>
      <xdr:spPr>
        <a:xfrm>
          <a:off x="1999005" y="5233146"/>
          <a:ext cx="1427860" cy="435647"/>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xdr:col>
      <xdr:colOff>1215575</xdr:colOff>
      <xdr:row>13</xdr:row>
      <xdr:rowOff>140606</xdr:rowOff>
    </xdr:from>
    <xdr:to>
      <xdr:col>6</xdr:col>
      <xdr:colOff>1220109</xdr:colOff>
      <xdr:row>15</xdr:row>
      <xdr:rowOff>202378</xdr:rowOff>
    </xdr:to>
    <xdr:sp macro="" textlink="">
      <xdr:nvSpPr>
        <xdr:cNvPr id="23" name="正方形/長方形 22">
          <a:extLst>
            <a:ext uri="{FF2B5EF4-FFF2-40B4-BE49-F238E27FC236}">
              <a16:creationId xmlns:a16="http://schemas.microsoft.com/office/drawing/2014/main" id="{00000000-0008-0000-0000-000017000000}"/>
            </a:ext>
          </a:extLst>
        </xdr:cNvPr>
        <xdr:cNvSpPr>
          <a:spLocks noChangeArrowheads="1"/>
        </xdr:cNvSpPr>
      </xdr:nvSpPr>
      <xdr:spPr bwMode="auto">
        <a:xfrm>
          <a:off x="1956408" y="4416273"/>
          <a:ext cx="2650368" cy="590938"/>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3</a:t>
          </a:r>
          <a:r>
            <a:rPr lang="ja-JP" altLang="en-US" sz="1300" b="1">
              <a:latin typeface="Calibri" panose="020F0502020204030204"/>
              <a:ea typeface="ＭＳ Ｐゴシック" panose="020B0600070205080204" pitchFamily="50" charset="-128"/>
            </a:rPr>
            <a:t>の合計額が自動で入ります</a:t>
          </a:r>
        </a:p>
      </xdr:txBody>
    </xdr:sp>
    <xdr:clientData/>
  </xdr:twoCellAnchor>
  <xdr:twoCellAnchor>
    <xdr:from>
      <xdr:col>2</xdr:col>
      <xdr:colOff>16329</xdr:colOff>
      <xdr:row>49</xdr:row>
      <xdr:rowOff>0</xdr:rowOff>
    </xdr:from>
    <xdr:to>
      <xdr:col>6</xdr:col>
      <xdr:colOff>57150</xdr:colOff>
      <xdr:row>59</xdr:row>
      <xdr:rowOff>102599</xdr:rowOff>
    </xdr:to>
    <xdr:sp macro="" textlink="">
      <xdr:nvSpPr>
        <xdr:cNvPr id="24" name="角丸四角形 15">
          <a:extLst>
            <a:ext uri="{FF2B5EF4-FFF2-40B4-BE49-F238E27FC236}">
              <a16:creationId xmlns:a16="http://schemas.microsoft.com/office/drawing/2014/main" id="{00000000-0008-0000-0000-000018000000}"/>
            </a:ext>
          </a:extLst>
        </xdr:cNvPr>
        <xdr:cNvSpPr/>
      </xdr:nvSpPr>
      <xdr:spPr>
        <a:xfrm>
          <a:off x="2057400" y="11606893"/>
          <a:ext cx="1401536" cy="2415813"/>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xdr:col>
      <xdr:colOff>424544</xdr:colOff>
      <xdr:row>46</xdr:row>
      <xdr:rowOff>81642</xdr:rowOff>
    </xdr:from>
    <xdr:to>
      <xdr:col>6</xdr:col>
      <xdr:colOff>1279070</xdr:colOff>
      <xdr:row>48</xdr:row>
      <xdr:rowOff>140051</xdr:rowOff>
    </xdr:to>
    <xdr:sp macro="" textlink="">
      <xdr:nvSpPr>
        <xdr:cNvPr id="25" name="正方形/長方形 24">
          <a:extLst>
            <a:ext uri="{FF2B5EF4-FFF2-40B4-BE49-F238E27FC236}">
              <a16:creationId xmlns:a16="http://schemas.microsoft.com/office/drawing/2014/main" id="{00000000-0008-0000-0000-000019000000}"/>
            </a:ext>
          </a:extLst>
        </xdr:cNvPr>
        <xdr:cNvSpPr>
          <a:spLocks noChangeArrowheads="1"/>
        </xdr:cNvSpPr>
      </xdr:nvSpPr>
      <xdr:spPr bwMode="auto">
        <a:xfrm>
          <a:off x="1172937" y="10994571"/>
          <a:ext cx="3507919" cy="521051"/>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2</a:t>
          </a:r>
          <a:r>
            <a:rPr lang="ja-JP" altLang="en-US" sz="1300" b="1">
              <a:latin typeface="Calibri" panose="020F0502020204030204"/>
              <a:ea typeface="ＭＳ Ｐゴシック" panose="020B0600070205080204" pitchFamily="50" charset="-128"/>
            </a:rPr>
            <a:t>記載の初日～最終日が自動で入ります</a:t>
          </a:r>
        </a:p>
      </xdr:txBody>
    </xdr:sp>
    <xdr:clientData/>
  </xdr:twoCellAnchor>
  <xdr:twoCellAnchor>
    <xdr:from>
      <xdr:col>11</xdr:col>
      <xdr:colOff>13607</xdr:colOff>
      <xdr:row>49</xdr:row>
      <xdr:rowOff>204107</xdr:rowOff>
    </xdr:from>
    <xdr:to>
      <xdr:col>12</xdr:col>
      <xdr:colOff>27214</xdr:colOff>
      <xdr:row>54</xdr:row>
      <xdr:rowOff>27214</xdr:rowOff>
    </xdr:to>
    <xdr:sp macro="" textlink="">
      <xdr:nvSpPr>
        <xdr:cNvPr id="26" name="角丸四角形 15">
          <a:extLst>
            <a:ext uri="{FF2B5EF4-FFF2-40B4-BE49-F238E27FC236}">
              <a16:creationId xmlns:a16="http://schemas.microsoft.com/office/drawing/2014/main" id="{00000000-0008-0000-0000-00001A000000}"/>
            </a:ext>
          </a:extLst>
        </xdr:cNvPr>
        <xdr:cNvSpPr/>
      </xdr:nvSpPr>
      <xdr:spPr>
        <a:xfrm>
          <a:off x="6300107" y="11811000"/>
          <a:ext cx="1224643" cy="979714"/>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6</xdr:col>
      <xdr:colOff>166312</xdr:colOff>
      <xdr:row>51</xdr:row>
      <xdr:rowOff>213179</xdr:rowOff>
    </xdr:from>
    <xdr:to>
      <xdr:col>10</xdr:col>
      <xdr:colOff>288775</xdr:colOff>
      <xdr:row>57</xdr:row>
      <xdr:rowOff>53136</xdr:rowOff>
    </xdr:to>
    <xdr:sp macro="" textlink="">
      <xdr:nvSpPr>
        <xdr:cNvPr id="27" name="正方形/長方形 26">
          <a:extLst>
            <a:ext uri="{FF2B5EF4-FFF2-40B4-BE49-F238E27FC236}">
              <a16:creationId xmlns:a16="http://schemas.microsoft.com/office/drawing/2014/main" id="{00000000-0008-0000-0000-00001B000000}"/>
            </a:ext>
          </a:extLst>
        </xdr:cNvPr>
        <xdr:cNvSpPr>
          <a:spLocks noChangeArrowheads="1"/>
        </xdr:cNvSpPr>
      </xdr:nvSpPr>
      <xdr:spPr bwMode="auto">
        <a:xfrm>
          <a:off x="3552979" y="13643429"/>
          <a:ext cx="2609546" cy="1236957"/>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4</a:t>
          </a: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5</a:t>
          </a:r>
          <a:r>
            <a:rPr lang="ja-JP" altLang="en-US" sz="1300" b="1">
              <a:latin typeface="Calibri" panose="020F0502020204030204"/>
              <a:ea typeface="ＭＳ Ｐゴシック" panose="020B0600070205080204" pitchFamily="50" charset="-128"/>
            </a:rPr>
            <a:t>から各合計額が自動では入ります。</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4</a:t>
          </a:r>
          <a:r>
            <a:rPr lang="ja-JP" altLang="en-US" sz="1300" b="1">
              <a:latin typeface="Calibri" panose="020F0502020204030204"/>
              <a:ea typeface="ＭＳ Ｐゴシック" panose="020B0600070205080204" pitchFamily="50" charset="-128"/>
            </a:rPr>
            <a:t>・</a:t>
          </a:r>
          <a:r>
            <a:rPr lang="en-US" altLang="ja-JP" sz="1300" b="1">
              <a:latin typeface="Calibri" panose="020F0502020204030204"/>
              <a:ea typeface="ＭＳ Ｐゴシック" panose="020B0600070205080204" pitchFamily="50" charset="-128"/>
            </a:rPr>
            <a:t>5</a:t>
          </a:r>
          <a:r>
            <a:rPr lang="ja-JP" altLang="en-US" sz="1300" b="1">
              <a:latin typeface="Calibri" panose="020F0502020204030204"/>
              <a:ea typeface="ＭＳ Ｐゴシック" panose="020B0600070205080204" pitchFamily="50" charset="-128"/>
            </a:rPr>
            <a:t>が複数枚ある場合は、合計額を、手入力してください。</a:t>
          </a:r>
          <a:endParaRPr lang="en-US" altLang="ja-JP" sz="1300" b="1">
            <a:latin typeface="Calibri" panose="020F0502020204030204"/>
            <a:ea typeface="ＭＳ Ｐゴシック" panose="020B0600070205080204" pitchFamily="50" charset="-128"/>
          </a:endParaRPr>
        </a:p>
      </xdr:txBody>
    </xdr:sp>
    <xdr:clientData/>
  </xdr:twoCellAnchor>
  <xdr:twoCellAnchor>
    <xdr:from>
      <xdr:col>11</xdr:col>
      <xdr:colOff>0</xdr:colOff>
      <xdr:row>55</xdr:row>
      <xdr:rowOff>1</xdr:rowOff>
    </xdr:from>
    <xdr:to>
      <xdr:col>12</xdr:col>
      <xdr:colOff>13607</xdr:colOff>
      <xdr:row>59</xdr:row>
      <xdr:rowOff>54429</xdr:rowOff>
    </xdr:to>
    <xdr:sp macro="" textlink="">
      <xdr:nvSpPr>
        <xdr:cNvPr id="28" name="角丸四角形 15">
          <a:extLst>
            <a:ext uri="{FF2B5EF4-FFF2-40B4-BE49-F238E27FC236}">
              <a16:creationId xmlns:a16="http://schemas.microsoft.com/office/drawing/2014/main" id="{00000000-0008-0000-0000-00001C000000}"/>
            </a:ext>
          </a:extLst>
        </xdr:cNvPr>
        <xdr:cNvSpPr/>
      </xdr:nvSpPr>
      <xdr:spPr>
        <a:xfrm>
          <a:off x="6286500" y="12994822"/>
          <a:ext cx="1224643" cy="979714"/>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xdr:col>
      <xdr:colOff>1279070</xdr:colOff>
      <xdr:row>22</xdr:row>
      <xdr:rowOff>163288</xdr:rowOff>
    </xdr:from>
    <xdr:to>
      <xdr:col>6</xdr:col>
      <xdr:colOff>27213</xdr:colOff>
      <xdr:row>28</xdr:row>
      <xdr:rowOff>81643</xdr:rowOff>
    </xdr:to>
    <xdr:sp macro="" textlink="">
      <xdr:nvSpPr>
        <xdr:cNvPr id="29" name="角丸四角形 15">
          <a:extLst>
            <a:ext uri="{FF2B5EF4-FFF2-40B4-BE49-F238E27FC236}">
              <a16:creationId xmlns:a16="http://schemas.microsoft.com/office/drawing/2014/main" id="{00000000-0008-0000-0000-00001D000000}"/>
            </a:ext>
          </a:extLst>
        </xdr:cNvPr>
        <xdr:cNvSpPr/>
      </xdr:nvSpPr>
      <xdr:spPr>
        <a:xfrm>
          <a:off x="2027463" y="5306788"/>
          <a:ext cx="1401536" cy="1306284"/>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5</xdr:col>
      <xdr:colOff>190499</xdr:colOff>
      <xdr:row>20</xdr:row>
      <xdr:rowOff>0</xdr:rowOff>
    </xdr:from>
    <xdr:to>
      <xdr:col>12</xdr:col>
      <xdr:colOff>539749</xdr:colOff>
      <xdr:row>22</xdr:row>
      <xdr:rowOff>108857</xdr:rowOff>
    </xdr:to>
    <xdr:sp macro="" textlink="">
      <xdr:nvSpPr>
        <xdr:cNvPr id="30" name="正方形/長方形 29">
          <a:extLst>
            <a:ext uri="{FF2B5EF4-FFF2-40B4-BE49-F238E27FC236}">
              <a16:creationId xmlns:a16="http://schemas.microsoft.com/office/drawing/2014/main" id="{00000000-0008-0000-0000-00001E000000}"/>
            </a:ext>
          </a:extLst>
        </xdr:cNvPr>
        <xdr:cNvSpPr>
          <a:spLocks noChangeArrowheads="1"/>
        </xdr:cNvSpPr>
      </xdr:nvSpPr>
      <xdr:spPr bwMode="auto">
        <a:xfrm>
          <a:off x="3238499" y="6000750"/>
          <a:ext cx="4741333" cy="57452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様式２・様式</a:t>
          </a:r>
          <a:r>
            <a:rPr lang="en-US" altLang="ja-JP" sz="1300" b="1">
              <a:latin typeface="Calibri" panose="020F0502020204030204"/>
              <a:ea typeface="ＭＳ Ｐゴシック" panose="020B0600070205080204" pitchFamily="50" charset="-128"/>
            </a:rPr>
            <a:t>4</a:t>
          </a:r>
          <a:r>
            <a:rPr lang="ja-JP" altLang="en-US" sz="1300" b="1">
              <a:latin typeface="Calibri" panose="020F0502020204030204"/>
              <a:ea typeface="ＭＳ Ｐゴシック" panose="020B0600070205080204" pitchFamily="50" charset="-128"/>
            </a:rPr>
            <a:t>別紙のワークショップ指導者数・時間に係属します。該当する指導時間の行へ御記入下さい。</a:t>
          </a:r>
        </a:p>
      </xdr:txBody>
    </xdr:sp>
    <xdr:clientData/>
  </xdr:twoCellAnchor>
  <xdr:twoCellAnchor>
    <xdr:from>
      <xdr:col>11</xdr:col>
      <xdr:colOff>27215</xdr:colOff>
      <xdr:row>22</xdr:row>
      <xdr:rowOff>217714</xdr:rowOff>
    </xdr:from>
    <xdr:to>
      <xdr:col>12</xdr:col>
      <xdr:colOff>27214</xdr:colOff>
      <xdr:row>27</xdr:row>
      <xdr:rowOff>204107</xdr:rowOff>
    </xdr:to>
    <xdr:sp macro="" textlink="">
      <xdr:nvSpPr>
        <xdr:cNvPr id="31" name="角丸四角形 15">
          <a:extLst>
            <a:ext uri="{FF2B5EF4-FFF2-40B4-BE49-F238E27FC236}">
              <a16:creationId xmlns:a16="http://schemas.microsoft.com/office/drawing/2014/main" id="{00000000-0008-0000-0000-00001F000000}"/>
            </a:ext>
          </a:extLst>
        </xdr:cNvPr>
        <xdr:cNvSpPr/>
      </xdr:nvSpPr>
      <xdr:spPr>
        <a:xfrm>
          <a:off x="6313715" y="5361214"/>
          <a:ext cx="1211035" cy="114300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11</xdr:col>
      <xdr:colOff>38100</xdr:colOff>
      <xdr:row>31</xdr:row>
      <xdr:rowOff>435431</xdr:rowOff>
    </xdr:from>
    <xdr:to>
      <xdr:col>12</xdr:col>
      <xdr:colOff>13607</xdr:colOff>
      <xdr:row>39</xdr:row>
      <xdr:rowOff>68037</xdr:rowOff>
    </xdr:to>
    <xdr:sp macro="" textlink="">
      <xdr:nvSpPr>
        <xdr:cNvPr id="32" name="角丸四角形 15">
          <a:extLst>
            <a:ext uri="{FF2B5EF4-FFF2-40B4-BE49-F238E27FC236}">
              <a16:creationId xmlns:a16="http://schemas.microsoft.com/office/drawing/2014/main" id="{00000000-0008-0000-0000-000020000000}"/>
            </a:ext>
          </a:extLst>
        </xdr:cNvPr>
        <xdr:cNvSpPr/>
      </xdr:nvSpPr>
      <xdr:spPr>
        <a:xfrm>
          <a:off x="6296025" y="8912681"/>
          <a:ext cx="1185182" cy="1680481"/>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5</xdr:col>
      <xdr:colOff>314325</xdr:colOff>
      <xdr:row>39</xdr:row>
      <xdr:rowOff>202747</xdr:rowOff>
    </xdr:from>
    <xdr:to>
      <xdr:col>8</xdr:col>
      <xdr:colOff>323850</xdr:colOff>
      <xdr:row>45</xdr:row>
      <xdr:rowOff>133350</xdr:rowOff>
    </xdr:to>
    <xdr:sp macro="" textlink="">
      <xdr:nvSpPr>
        <xdr:cNvPr id="33" name="正方形/長方形 32">
          <a:extLst>
            <a:ext uri="{FF2B5EF4-FFF2-40B4-BE49-F238E27FC236}">
              <a16:creationId xmlns:a16="http://schemas.microsoft.com/office/drawing/2014/main" id="{00000000-0008-0000-0000-000021000000}"/>
            </a:ext>
          </a:extLst>
        </xdr:cNvPr>
        <xdr:cNvSpPr>
          <a:spLocks noChangeArrowheads="1"/>
        </xdr:cNvSpPr>
      </xdr:nvSpPr>
      <xdr:spPr bwMode="auto">
        <a:xfrm>
          <a:off x="3371850" y="10727872"/>
          <a:ext cx="2124075" cy="1302203"/>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・支払先が業者の場合は、業者名、個人事業者の場合は個人名を記入してください。（省略不可）</a:t>
          </a:r>
          <a:endParaRPr lang="en-US" altLang="ja-JP" sz="1300" b="1">
            <a:latin typeface="Calibri" panose="020F0502020204030204"/>
            <a:ea typeface="ＭＳ Ｐゴシック" panose="020B0600070205080204" pitchFamily="50" charset="-128"/>
          </a:endParaRPr>
        </a:p>
      </xdr:txBody>
    </xdr:sp>
    <xdr:clientData/>
  </xdr:twoCellAnchor>
  <xdr:twoCellAnchor>
    <xdr:from>
      <xdr:col>6</xdr:col>
      <xdr:colOff>0</xdr:colOff>
      <xdr:row>32</xdr:row>
      <xdr:rowOff>0</xdr:rowOff>
    </xdr:from>
    <xdr:to>
      <xdr:col>7</xdr:col>
      <xdr:colOff>38100</xdr:colOff>
      <xdr:row>39</xdr:row>
      <xdr:rowOff>81642</xdr:rowOff>
    </xdr:to>
    <xdr:sp macro="" textlink="">
      <xdr:nvSpPr>
        <xdr:cNvPr id="34" name="角丸四角形 15">
          <a:extLst>
            <a:ext uri="{FF2B5EF4-FFF2-40B4-BE49-F238E27FC236}">
              <a16:creationId xmlns:a16="http://schemas.microsoft.com/office/drawing/2014/main" id="{00000000-0008-0000-0000-000022000000}"/>
            </a:ext>
          </a:extLst>
        </xdr:cNvPr>
        <xdr:cNvSpPr/>
      </xdr:nvSpPr>
      <xdr:spPr>
        <a:xfrm>
          <a:off x="3400425" y="8924925"/>
          <a:ext cx="1447800" cy="168184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11</xdr:col>
      <xdr:colOff>9525</xdr:colOff>
      <xdr:row>39</xdr:row>
      <xdr:rowOff>197303</xdr:rowOff>
    </xdr:from>
    <xdr:to>
      <xdr:col>12</xdr:col>
      <xdr:colOff>47625</xdr:colOff>
      <xdr:row>42</xdr:row>
      <xdr:rowOff>142874</xdr:rowOff>
    </xdr:to>
    <xdr:sp macro="" textlink="">
      <xdr:nvSpPr>
        <xdr:cNvPr id="36" name="正方形/長方形 35">
          <a:extLst>
            <a:ext uri="{FF2B5EF4-FFF2-40B4-BE49-F238E27FC236}">
              <a16:creationId xmlns:a16="http://schemas.microsoft.com/office/drawing/2014/main" id="{00000000-0008-0000-0000-000024000000}"/>
            </a:ext>
          </a:extLst>
        </xdr:cNvPr>
        <xdr:cNvSpPr>
          <a:spLocks noChangeArrowheads="1"/>
        </xdr:cNvSpPr>
      </xdr:nvSpPr>
      <xdr:spPr bwMode="auto">
        <a:xfrm>
          <a:off x="6267450" y="10722428"/>
          <a:ext cx="1247775" cy="631371"/>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税込金額で御記入ください</a:t>
          </a:r>
        </a:p>
      </xdr:txBody>
    </xdr:sp>
    <xdr:clientData/>
  </xdr:twoCellAnchor>
  <xdr:twoCellAnchor>
    <xdr:from>
      <xdr:col>17</xdr:col>
      <xdr:colOff>0</xdr:colOff>
      <xdr:row>30</xdr:row>
      <xdr:rowOff>217715</xdr:rowOff>
    </xdr:from>
    <xdr:to>
      <xdr:col>18</xdr:col>
      <xdr:colOff>40821</xdr:colOff>
      <xdr:row>39</xdr:row>
      <xdr:rowOff>27214</xdr:rowOff>
    </xdr:to>
    <xdr:sp macro="" textlink="">
      <xdr:nvSpPr>
        <xdr:cNvPr id="37" name="角丸四角形 15">
          <a:extLst>
            <a:ext uri="{FF2B5EF4-FFF2-40B4-BE49-F238E27FC236}">
              <a16:creationId xmlns:a16="http://schemas.microsoft.com/office/drawing/2014/main" id="{00000000-0008-0000-0000-000025000000}"/>
            </a:ext>
          </a:extLst>
        </xdr:cNvPr>
        <xdr:cNvSpPr/>
      </xdr:nvSpPr>
      <xdr:spPr>
        <a:xfrm>
          <a:off x="13430250" y="8546798"/>
          <a:ext cx="1289654" cy="2116666"/>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18</xdr:col>
      <xdr:colOff>302381</xdr:colOff>
      <xdr:row>31</xdr:row>
      <xdr:rowOff>1510</xdr:rowOff>
    </xdr:from>
    <xdr:to>
      <xdr:col>25</xdr:col>
      <xdr:colOff>74082</xdr:colOff>
      <xdr:row>47</xdr:row>
      <xdr:rowOff>164796</xdr:rowOff>
    </xdr:to>
    <xdr:sp macro="" textlink="">
      <xdr:nvSpPr>
        <xdr:cNvPr id="38" name="正方形/長方形 37">
          <a:extLst>
            <a:ext uri="{FF2B5EF4-FFF2-40B4-BE49-F238E27FC236}">
              <a16:creationId xmlns:a16="http://schemas.microsoft.com/office/drawing/2014/main" id="{00000000-0008-0000-0000-000026000000}"/>
            </a:ext>
          </a:extLst>
        </xdr:cNvPr>
        <xdr:cNvSpPr>
          <a:spLocks noChangeArrowheads="1"/>
        </xdr:cNvSpPr>
      </xdr:nvSpPr>
      <xdr:spPr bwMode="auto">
        <a:xfrm>
          <a:off x="14981464" y="8563427"/>
          <a:ext cx="2428118" cy="4100286"/>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算出根拠の種類を下記の項目より選択してください。</a:t>
          </a:r>
        </a:p>
        <a:p>
          <a:pPr>
            <a:defRPr/>
          </a:pPr>
          <a:endParaRPr lang="ja-JP" altLang="en-US"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●団体所有物、団体の所有する権利、所属員の役務等に係る経費を計上する場合</a:t>
          </a:r>
        </a:p>
        <a:p>
          <a:pPr>
            <a:defRPr/>
          </a:pPr>
          <a:r>
            <a:rPr lang="ja-JP" altLang="en-US" sz="1300" b="1">
              <a:latin typeface="Calibri" panose="020F0502020204030204"/>
              <a:ea typeface="ＭＳ Ｐゴシック" panose="020B0600070205080204" pitchFamily="50" charset="-128"/>
            </a:rPr>
            <a:t>・団体規定</a:t>
          </a:r>
        </a:p>
        <a:p>
          <a:pPr>
            <a:defRPr/>
          </a:pPr>
          <a:r>
            <a:rPr lang="ja-JP" altLang="en-US" sz="1300" b="1">
              <a:latin typeface="Calibri" panose="020F0502020204030204"/>
              <a:ea typeface="ＭＳ Ｐゴシック" panose="020B0600070205080204" pitchFamily="50" charset="-128"/>
            </a:rPr>
            <a:t>・過去請求実績</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⇒見積時に御提出ください</a:t>
          </a:r>
        </a:p>
        <a:p>
          <a:pPr>
            <a:defRPr/>
          </a:pPr>
          <a:endParaRPr lang="ja-JP" altLang="en-US"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●外部へ発注又は購入を予定する場合</a:t>
          </a:r>
        </a:p>
        <a:p>
          <a:pPr>
            <a:defRPr/>
          </a:pPr>
          <a:r>
            <a:rPr lang="ja-JP" altLang="en-US" sz="1300" b="1">
              <a:latin typeface="Calibri" panose="020F0502020204030204"/>
              <a:ea typeface="ＭＳ Ｐゴシック" panose="020B0600070205080204" pitchFamily="50" charset="-128"/>
            </a:rPr>
            <a:t>・見積書</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・契約書</a:t>
          </a:r>
        </a:p>
        <a:p>
          <a:pPr>
            <a:defRPr/>
          </a:pPr>
          <a:r>
            <a:rPr lang="ja-JP" altLang="en-US" sz="1300" b="1">
              <a:latin typeface="Calibri" panose="020F0502020204030204"/>
              <a:ea typeface="ＭＳ Ｐゴシック" panose="020B0600070205080204" pitchFamily="50" charset="-128"/>
            </a:rPr>
            <a:t>・内訳試算表</a:t>
          </a:r>
        </a:p>
        <a:p>
          <a:pPr>
            <a:defRPr/>
          </a:pPr>
          <a:r>
            <a:rPr lang="ja-JP" altLang="en-US" sz="1300" b="1">
              <a:latin typeface="Calibri" panose="020F0502020204030204"/>
              <a:ea typeface="ＭＳ Ｐゴシック" panose="020B0600070205080204" pitchFamily="50" charset="-128"/>
            </a:rPr>
            <a:t>・料金検索表</a:t>
          </a:r>
        </a:p>
        <a:p>
          <a:pPr>
            <a:defRPr/>
          </a:pPr>
          <a:r>
            <a:rPr lang="ja-JP" altLang="en-US" sz="1300" b="1">
              <a:latin typeface="Calibri" panose="020F0502020204030204"/>
              <a:ea typeface="ＭＳ Ｐゴシック" panose="020B0600070205080204" pitchFamily="50" charset="-128"/>
            </a:rPr>
            <a:t>⇒提出は任意となりますが、</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　団体内で必ず保管してください</a:t>
          </a:r>
        </a:p>
      </xdr:txBody>
    </xdr:sp>
    <xdr:clientData/>
  </xdr:twoCellAnchor>
  <xdr:twoCellAnchor>
    <xdr:from>
      <xdr:col>17</xdr:col>
      <xdr:colOff>190500</xdr:colOff>
      <xdr:row>52</xdr:row>
      <xdr:rowOff>204105</xdr:rowOff>
    </xdr:from>
    <xdr:to>
      <xdr:col>20</xdr:col>
      <xdr:colOff>163285</xdr:colOff>
      <xdr:row>57</xdr:row>
      <xdr:rowOff>217715</xdr:rowOff>
    </xdr:to>
    <xdr:sp macro="" textlink="">
      <xdr:nvSpPr>
        <xdr:cNvPr id="41" name="正方形/長方形 40">
          <a:extLst>
            <a:ext uri="{FF2B5EF4-FFF2-40B4-BE49-F238E27FC236}">
              <a16:creationId xmlns:a16="http://schemas.microsoft.com/office/drawing/2014/main" id="{00000000-0008-0000-0000-000029000000}"/>
            </a:ext>
          </a:extLst>
        </xdr:cNvPr>
        <xdr:cNvSpPr>
          <a:spLocks noChangeArrowheads="1"/>
        </xdr:cNvSpPr>
      </xdr:nvSpPr>
      <xdr:spPr bwMode="auto">
        <a:xfrm>
          <a:off x="13675179" y="13852069"/>
          <a:ext cx="2666999" cy="1170217"/>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概算払いの要否を御記入ください。</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未記入の場合は、不要と判断させていただきます。</a:t>
          </a:r>
        </a:p>
      </xdr:txBody>
    </xdr:sp>
    <xdr:clientData/>
  </xdr:twoCellAnchor>
  <xdr:twoCellAnchor>
    <xdr:from>
      <xdr:col>15</xdr:col>
      <xdr:colOff>2721</xdr:colOff>
      <xdr:row>8</xdr:row>
      <xdr:rowOff>29935</xdr:rowOff>
    </xdr:from>
    <xdr:to>
      <xdr:col>16</xdr:col>
      <xdr:colOff>81643</xdr:colOff>
      <xdr:row>26</xdr:row>
      <xdr:rowOff>13606</xdr:rowOff>
    </xdr:to>
    <xdr:sp macro="" textlink="">
      <xdr:nvSpPr>
        <xdr:cNvPr id="44" name="角丸四角形 15">
          <a:extLst>
            <a:ext uri="{FF2B5EF4-FFF2-40B4-BE49-F238E27FC236}">
              <a16:creationId xmlns:a16="http://schemas.microsoft.com/office/drawing/2014/main" id="{00000000-0008-0000-0000-00002C000000}"/>
            </a:ext>
          </a:extLst>
        </xdr:cNvPr>
        <xdr:cNvSpPr/>
      </xdr:nvSpPr>
      <xdr:spPr>
        <a:xfrm>
          <a:off x="11038114" y="1649185"/>
          <a:ext cx="1276350" cy="4433207"/>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16</xdr:col>
      <xdr:colOff>329295</xdr:colOff>
      <xdr:row>14</xdr:row>
      <xdr:rowOff>220435</xdr:rowOff>
    </xdr:from>
    <xdr:to>
      <xdr:col>18</xdr:col>
      <xdr:colOff>506186</xdr:colOff>
      <xdr:row>18</xdr:row>
      <xdr:rowOff>95250</xdr:rowOff>
    </xdr:to>
    <xdr:sp macro="" textlink="">
      <xdr:nvSpPr>
        <xdr:cNvPr id="45" name="正方形/長方形 44">
          <a:extLst>
            <a:ext uri="{FF2B5EF4-FFF2-40B4-BE49-F238E27FC236}">
              <a16:creationId xmlns:a16="http://schemas.microsoft.com/office/drawing/2014/main" id="{00000000-0008-0000-0000-00002D000000}"/>
            </a:ext>
          </a:extLst>
        </xdr:cNvPr>
        <xdr:cNvSpPr>
          <a:spLocks noChangeArrowheads="1"/>
        </xdr:cNvSpPr>
      </xdr:nvSpPr>
      <xdr:spPr bwMode="auto">
        <a:xfrm>
          <a:off x="12530820" y="3382735"/>
          <a:ext cx="2672441" cy="865415"/>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各項目の合計額が反映されます</a:t>
          </a:r>
          <a:endParaRPr lang="en-US" altLang="ja-JP" sz="1300" b="1">
            <a:latin typeface="Calibri" panose="020F0502020204030204"/>
            <a:ea typeface="ＭＳ Ｐゴシック" panose="020B0600070205080204" pitchFamily="50" charset="-128"/>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1" lang="en-US" altLang="ja-JP" sz="1200" b="1" kern="1200">
              <a:solidFill>
                <a:sysClr val="windowText" lastClr="000000"/>
              </a:solidFill>
              <a:effectLst/>
              <a:latin typeface="Times New Roman" charset="0"/>
              <a:ea typeface="ＭＳ Ｐゴシック" charset="0"/>
              <a:cs typeface="ＭＳ Ｐゴシック" charset="0"/>
            </a:rPr>
            <a:t>※</a:t>
          </a:r>
          <a:r>
            <a:rPr kumimoji="1" lang="ja-JP" altLang="ja-JP" sz="1200" b="1" kern="1200">
              <a:solidFill>
                <a:sysClr val="windowText" lastClr="000000"/>
              </a:solidFill>
              <a:effectLst/>
              <a:latin typeface="Times New Roman" charset="0"/>
              <a:ea typeface="ＭＳ Ｐゴシック" charset="0"/>
              <a:cs typeface="ＭＳ Ｐゴシック" charset="0"/>
            </a:rPr>
            <a:t>行の追加等行った場合は、計算式の見直しを行ってください</a:t>
          </a:r>
          <a:endParaRPr kumimoji="1" lang="en-US" altLang="ja-JP" sz="1200" b="1" kern="1200">
            <a:solidFill>
              <a:sysClr val="windowText" lastClr="000000"/>
            </a:solidFill>
            <a:effectLst/>
            <a:latin typeface="Times New Roman" charset="0"/>
            <a:ea typeface="ＭＳ Ｐゴシック" charset="0"/>
            <a:cs typeface="ＭＳ Ｐゴシック" charset="0"/>
          </a:endParaRPr>
        </a:p>
      </xdr:txBody>
    </xdr:sp>
    <xdr:clientData/>
  </xdr:twoCellAnchor>
  <xdr:twoCellAnchor>
    <xdr:from>
      <xdr:col>0</xdr:col>
      <xdr:colOff>161925</xdr:colOff>
      <xdr:row>0</xdr:row>
      <xdr:rowOff>333375</xdr:rowOff>
    </xdr:from>
    <xdr:to>
      <xdr:col>2</xdr:col>
      <xdr:colOff>28575</xdr:colOff>
      <xdr:row>0</xdr:row>
      <xdr:rowOff>972741</xdr:rowOff>
    </xdr:to>
    <xdr:sp macro="" textlink="">
      <xdr:nvSpPr>
        <xdr:cNvPr id="46" name="正方形/長方形 45">
          <a:extLst>
            <a:ext uri="{FF2B5EF4-FFF2-40B4-BE49-F238E27FC236}">
              <a16:creationId xmlns:a16="http://schemas.microsoft.com/office/drawing/2014/main" id="{00000000-0008-0000-0000-00002E000000}"/>
            </a:ext>
          </a:extLst>
        </xdr:cNvPr>
        <xdr:cNvSpPr>
          <a:spLocks noChangeArrowheads="1"/>
        </xdr:cNvSpPr>
      </xdr:nvSpPr>
      <xdr:spPr bwMode="auto">
        <a:xfrm>
          <a:off x="161925" y="333375"/>
          <a:ext cx="1895475" cy="639366"/>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2</xdr:col>
      <xdr:colOff>142875</xdr:colOff>
      <xdr:row>0</xdr:row>
      <xdr:rowOff>333375</xdr:rowOff>
    </xdr:from>
    <xdr:to>
      <xdr:col>6</xdr:col>
      <xdr:colOff>361950</xdr:colOff>
      <xdr:row>0</xdr:row>
      <xdr:rowOff>994682</xdr:rowOff>
    </xdr:to>
    <xdr:sp macro="" textlink="">
      <xdr:nvSpPr>
        <xdr:cNvPr id="47" name="正方形/長方形 46">
          <a:extLst>
            <a:ext uri="{FF2B5EF4-FFF2-40B4-BE49-F238E27FC236}">
              <a16:creationId xmlns:a16="http://schemas.microsoft.com/office/drawing/2014/main" id="{00000000-0008-0000-0000-00002F000000}"/>
            </a:ext>
          </a:extLst>
        </xdr:cNvPr>
        <xdr:cNvSpPr>
          <a:spLocks noChangeArrowheads="1"/>
        </xdr:cNvSpPr>
      </xdr:nvSpPr>
      <xdr:spPr bwMode="auto">
        <a:xfrm>
          <a:off x="2171700" y="333375"/>
          <a:ext cx="1590675" cy="661307"/>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6</xdr:col>
      <xdr:colOff>466725</xdr:colOff>
      <xdr:row>0</xdr:row>
      <xdr:rowOff>323850</xdr:rowOff>
    </xdr:from>
    <xdr:to>
      <xdr:col>10</xdr:col>
      <xdr:colOff>133350</xdr:colOff>
      <xdr:row>0</xdr:row>
      <xdr:rowOff>985157</xdr:rowOff>
    </xdr:to>
    <xdr:sp macro="" textlink="">
      <xdr:nvSpPr>
        <xdr:cNvPr id="48" name="正方形/長方形 47">
          <a:extLst>
            <a:ext uri="{FF2B5EF4-FFF2-40B4-BE49-F238E27FC236}">
              <a16:creationId xmlns:a16="http://schemas.microsoft.com/office/drawing/2014/main" id="{00000000-0008-0000-0000-000030000000}"/>
            </a:ext>
          </a:extLst>
        </xdr:cNvPr>
        <xdr:cNvSpPr>
          <a:spLocks noChangeArrowheads="1"/>
        </xdr:cNvSpPr>
      </xdr:nvSpPr>
      <xdr:spPr bwMode="auto">
        <a:xfrm>
          <a:off x="3867150" y="323850"/>
          <a:ext cx="2162175" cy="661307"/>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13</xdr:col>
      <xdr:colOff>5747</xdr:colOff>
      <xdr:row>31</xdr:row>
      <xdr:rowOff>15118</xdr:rowOff>
    </xdr:from>
    <xdr:to>
      <xdr:col>13</xdr:col>
      <xdr:colOff>952500</xdr:colOff>
      <xdr:row>45</xdr:row>
      <xdr:rowOff>211666</xdr:rowOff>
    </xdr:to>
    <xdr:sp macro="" textlink="">
      <xdr:nvSpPr>
        <xdr:cNvPr id="35" name="角丸四角形 15">
          <a:extLst>
            <a:ext uri="{FF2B5EF4-FFF2-40B4-BE49-F238E27FC236}">
              <a16:creationId xmlns:a16="http://schemas.microsoft.com/office/drawing/2014/main" id="{00000000-0008-0000-0000-000023000000}"/>
            </a:ext>
          </a:extLst>
        </xdr:cNvPr>
        <xdr:cNvSpPr/>
      </xdr:nvSpPr>
      <xdr:spPr>
        <a:xfrm>
          <a:off x="8667147" y="8498718"/>
          <a:ext cx="946753" cy="3612848"/>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6</xdr:col>
      <xdr:colOff>107719</xdr:colOff>
      <xdr:row>15</xdr:row>
      <xdr:rowOff>251564</xdr:rowOff>
    </xdr:from>
    <xdr:to>
      <xdr:col>6</xdr:col>
      <xdr:colOff>1388906</xdr:colOff>
      <xdr:row>18</xdr:row>
      <xdr:rowOff>179296</xdr:rowOff>
    </xdr:to>
    <xdr:sp macro="" textlink="">
      <xdr:nvSpPr>
        <xdr:cNvPr id="39" name="角丸四角形 15">
          <a:extLst>
            <a:ext uri="{FF2B5EF4-FFF2-40B4-BE49-F238E27FC236}">
              <a16:creationId xmlns:a16="http://schemas.microsoft.com/office/drawing/2014/main" id="{00000000-0008-0000-0000-000027000000}"/>
            </a:ext>
          </a:extLst>
        </xdr:cNvPr>
        <xdr:cNvSpPr/>
      </xdr:nvSpPr>
      <xdr:spPr>
        <a:xfrm>
          <a:off x="3525513" y="5014064"/>
          <a:ext cx="1281187" cy="644908"/>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12</xdr:col>
      <xdr:colOff>1105204</xdr:colOff>
      <xdr:row>26</xdr:row>
      <xdr:rowOff>21167</xdr:rowOff>
    </xdr:from>
    <xdr:to>
      <xdr:col>14</xdr:col>
      <xdr:colOff>1138464</xdr:colOff>
      <xdr:row>30</xdr:row>
      <xdr:rowOff>149680</xdr:rowOff>
    </xdr:to>
    <xdr:sp macro="" textlink="">
      <xdr:nvSpPr>
        <xdr:cNvPr id="42" name="正方形/長方形 41">
          <a:extLst>
            <a:ext uri="{FF2B5EF4-FFF2-40B4-BE49-F238E27FC236}">
              <a16:creationId xmlns:a16="http://schemas.microsoft.com/office/drawing/2014/main" id="{00000000-0008-0000-0000-00002A000000}"/>
            </a:ext>
          </a:extLst>
        </xdr:cNvPr>
        <xdr:cNvSpPr>
          <a:spLocks noChangeArrowheads="1"/>
        </xdr:cNvSpPr>
      </xdr:nvSpPr>
      <xdr:spPr bwMode="auto">
        <a:xfrm>
          <a:off x="8598204" y="7361767"/>
          <a:ext cx="2179560" cy="1042913"/>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発注日を記載下さい。</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（原則、決定通知日以降に発注しているものが対象となります。）</a:t>
          </a:r>
        </a:p>
      </xdr:txBody>
    </xdr:sp>
    <xdr:clientData/>
  </xdr:twoCellAnchor>
  <xdr:twoCellAnchor>
    <xdr:from>
      <xdr:col>16</xdr:col>
      <xdr:colOff>0</xdr:colOff>
      <xdr:row>30</xdr:row>
      <xdr:rowOff>204107</xdr:rowOff>
    </xdr:from>
    <xdr:to>
      <xdr:col>16</xdr:col>
      <xdr:colOff>1238250</xdr:colOff>
      <xdr:row>39</xdr:row>
      <xdr:rowOff>13607</xdr:rowOff>
    </xdr:to>
    <xdr:sp macro="" textlink="">
      <xdr:nvSpPr>
        <xdr:cNvPr id="43" name="正方形/長方形 42">
          <a:extLst>
            <a:ext uri="{FF2B5EF4-FFF2-40B4-BE49-F238E27FC236}">
              <a16:creationId xmlns:a16="http://schemas.microsoft.com/office/drawing/2014/main" id="{00000000-0008-0000-0000-00002B000000}"/>
            </a:ext>
          </a:extLst>
        </xdr:cNvPr>
        <xdr:cNvSpPr>
          <a:spLocks noChangeArrowheads="1"/>
        </xdr:cNvSpPr>
      </xdr:nvSpPr>
      <xdr:spPr bwMode="auto">
        <a:xfrm>
          <a:off x="12232821" y="8545286"/>
          <a:ext cx="1238250" cy="2109107"/>
        </a:xfrm>
        <a:prstGeom prst="rect">
          <a:avLst/>
        </a:prstGeom>
        <a:no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endParaRPr lang="ja-JP" altLang="en-US" sz="1300" b="1">
            <a:latin typeface="Calibri" panose="020F0502020204030204"/>
            <a:ea typeface="ＭＳ Ｐゴシック" panose="020B0600070205080204" pitchFamily="50" charset="-128"/>
          </a:endParaRPr>
        </a:p>
      </xdr:txBody>
    </xdr:sp>
    <xdr:clientData/>
  </xdr:twoCellAnchor>
  <xdr:twoCellAnchor>
    <xdr:from>
      <xdr:col>13</xdr:col>
      <xdr:colOff>938892</xdr:colOff>
      <xdr:row>53</xdr:row>
      <xdr:rowOff>136072</xdr:rowOff>
    </xdr:from>
    <xdr:to>
      <xdr:col>17</xdr:col>
      <xdr:colOff>54427</xdr:colOff>
      <xdr:row>57</xdr:row>
      <xdr:rowOff>108859</xdr:rowOff>
    </xdr:to>
    <xdr:sp macro="" textlink="">
      <xdr:nvSpPr>
        <xdr:cNvPr id="51" name="正方形/長方形 50">
          <a:extLst>
            <a:ext uri="{FF2B5EF4-FFF2-40B4-BE49-F238E27FC236}">
              <a16:creationId xmlns:a16="http://schemas.microsoft.com/office/drawing/2014/main" id="{00000000-0008-0000-0000-000033000000}"/>
            </a:ext>
          </a:extLst>
        </xdr:cNvPr>
        <xdr:cNvSpPr>
          <a:spLocks noChangeArrowheads="1"/>
        </xdr:cNvSpPr>
      </xdr:nvSpPr>
      <xdr:spPr bwMode="auto">
        <a:xfrm>
          <a:off x="9593035" y="14015358"/>
          <a:ext cx="3946071" cy="898072"/>
        </a:xfrm>
        <a:prstGeom prst="rect">
          <a:avLst/>
        </a:prstGeom>
        <a:no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endParaRPr lang="ja-JP" altLang="en-US" sz="1300" b="1">
            <a:latin typeface="Calibri" panose="020F0502020204030204"/>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139382</xdr:colOff>
      <xdr:row>11</xdr:row>
      <xdr:rowOff>141678</xdr:rowOff>
    </xdr:from>
    <xdr:to>
      <xdr:col>35</xdr:col>
      <xdr:colOff>53457</xdr:colOff>
      <xdr:row>12</xdr:row>
      <xdr:rowOff>155901</xdr:rowOff>
    </xdr:to>
    <xdr:sp macro="" textlink="">
      <xdr:nvSpPr>
        <xdr:cNvPr id="2" name="フローチャート: 処理 1">
          <a:extLst>
            <a:ext uri="{FF2B5EF4-FFF2-40B4-BE49-F238E27FC236}">
              <a16:creationId xmlns:a16="http://schemas.microsoft.com/office/drawing/2014/main" id="{00000000-0008-0000-0100-000002000000}"/>
            </a:ext>
          </a:extLst>
        </xdr:cNvPr>
        <xdr:cNvSpPr/>
      </xdr:nvSpPr>
      <xdr:spPr>
        <a:xfrm>
          <a:off x="5888000" y="1452766"/>
          <a:ext cx="8363310" cy="271959"/>
        </a:xfrm>
        <a:prstGeom prst="flowChartProcess">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1</a:t>
          </a:r>
          <a:r>
            <a:rPr kumimoji="1" lang="ja-JP" altLang="en-US" sz="1100">
              <a:solidFill>
                <a:srgbClr val="FF0000"/>
              </a:solidFill>
            </a:rPr>
            <a:t>日にワークショップが複数校ある場合には</a:t>
          </a:r>
          <a:r>
            <a:rPr kumimoji="1" lang="ja-JP" altLang="en-US" sz="1100">
              <a:solidFill>
                <a:srgbClr val="FF0000"/>
              </a:solidFill>
              <a:effectLst/>
              <a:latin typeface="+mn-lt"/>
              <a:ea typeface="+mn-ea"/>
              <a:cs typeface="+mn-cs"/>
            </a:rPr>
            <a:t>校</a:t>
          </a:r>
          <a:r>
            <a:rPr kumimoji="1" lang="ja-JP" altLang="ja-JP" sz="1100">
              <a:solidFill>
                <a:srgbClr val="FF0000"/>
              </a:solidFill>
              <a:effectLst/>
              <a:latin typeface="+mn-lt"/>
              <a:ea typeface="+mn-ea"/>
              <a:cs typeface="+mn-cs"/>
            </a:rPr>
            <a:t>数</a:t>
          </a:r>
          <a:r>
            <a:rPr kumimoji="1" lang="ja-JP" altLang="en-US" sz="1100">
              <a:solidFill>
                <a:srgbClr val="FF0000"/>
              </a:solidFill>
              <a:effectLst/>
              <a:latin typeface="+mn-lt"/>
              <a:ea typeface="+mn-ea"/>
              <a:cs typeface="+mn-cs"/>
            </a:rPr>
            <a:t>を、</a:t>
          </a:r>
          <a:r>
            <a:rPr kumimoji="1" lang="ja-JP" altLang="en-US" sz="1100">
              <a:solidFill>
                <a:srgbClr val="FF0000"/>
              </a:solidFill>
            </a:rPr>
            <a:t>メディア関連の場合は何回目のワークショップかを水色箇所に記入。薄オレンジセルに日付を記入。</a:t>
          </a:r>
        </a:p>
      </xdr:txBody>
    </xdr:sp>
    <xdr:clientData/>
  </xdr:twoCellAnchor>
  <xdr:twoCellAnchor>
    <xdr:from>
      <xdr:col>6</xdr:col>
      <xdr:colOff>13607</xdr:colOff>
      <xdr:row>16</xdr:row>
      <xdr:rowOff>0</xdr:rowOff>
    </xdr:from>
    <xdr:to>
      <xdr:col>8</xdr:col>
      <xdr:colOff>40821</xdr:colOff>
      <xdr:row>22</xdr:row>
      <xdr:rowOff>40820</xdr:rowOff>
    </xdr:to>
    <xdr:sp macro="" textlink="">
      <xdr:nvSpPr>
        <xdr:cNvPr id="3" name="角丸四角形 15">
          <a:extLst>
            <a:ext uri="{FF2B5EF4-FFF2-40B4-BE49-F238E27FC236}">
              <a16:creationId xmlns:a16="http://schemas.microsoft.com/office/drawing/2014/main" id="{00000000-0008-0000-0100-000003000000}"/>
            </a:ext>
          </a:extLst>
        </xdr:cNvPr>
        <xdr:cNvSpPr/>
      </xdr:nvSpPr>
      <xdr:spPr>
        <a:xfrm>
          <a:off x="6204857" y="3823607"/>
          <a:ext cx="762000" cy="1428749"/>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27</xdr:col>
      <xdr:colOff>258538</xdr:colOff>
      <xdr:row>2</xdr:row>
      <xdr:rowOff>163286</xdr:rowOff>
    </xdr:from>
    <xdr:to>
      <xdr:col>34</xdr:col>
      <xdr:colOff>122464</xdr:colOff>
      <xdr:row>4</xdr:row>
      <xdr:rowOff>287046</xdr:rowOff>
    </xdr:to>
    <xdr:sp macro="" textlink="">
      <xdr:nvSpPr>
        <xdr:cNvPr id="4" name="正方形/長方形 3">
          <a:extLst>
            <a:ext uri="{FF2B5EF4-FFF2-40B4-BE49-F238E27FC236}">
              <a16:creationId xmlns:a16="http://schemas.microsoft.com/office/drawing/2014/main" id="{00000000-0008-0000-0100-000004000000}"/>
            </a:ext>
          </a:extLst>
        </xdr:cNvPr>
        <xdr:cNvSpPr>
          <a:spLocks noChangeArrowheads="1"/>
        </xdr:cNvSpPr>
      </xdr:nvSpPr>
      <xdr:spPr bwMode="auto">
        <a:xfrm>
          <a:off x="14165038" y="394607"/>
          <a:ext cx="2435676" cy="586403"/>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記号の意味を御確認いただき、プルダウンより選択ください。</a:t>
          </a:r>
        </a:p>
      </xdr:txBody>
    </xdr:sp>
    <xdr:clientData/>
  </xdr:twoCellAnchor>
  <xdr:twoCellAnchor>
    <xdr:from>
      <xdr:col>5</xdr:col>
      <xdr:colOff>1431471</xdr:colOff>
      <xdr:row>45</xdr:row>
      <xdr:rowOff>220436</xdr:rowOff>
    </xdr:from>
    <xdr:to>
      <xdr:col>9</xdr:col>
      <xdr:colOff>40821</xdr:colOff>
      <xdr:row>60</xdr:row>
      <xdr:rowOff>0</xdr:rowOff>
    </xdr:to>
    <xdr:sp macro="" textlink="">
      <xdr:nvSpPr>
        <xdr:cNvPr id="5" name="角丸四角形 15">
          <a:extLst>
            <a:ext uri="{FF2B5EF4-FFF2-40B4-BE49-F238E27FC236}">
              <a16:creationId xmlns:a16="http://schemas.microsoft.com/office/drawing/2014/main" id="{00000000-0008-0000-0100-000005000000}"/>
            </a:ext>
          </a:extLst>
        </xdr:cNvPr>
        <xdr:cNvSpPr/>
      </xdr:nvSpPr>
      <xdr:spPr>
        <a:xfrm>
          <a:off x="6160353" y="11650436"/>
          <a:ext cx="1130674" cy="3141329"/>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6</xdr:col>
      <xdr:colOff>19050</xdr:colOff>
      <xdr:row>75</xdr:row>
      <xdr:rowOff>40821</xdr:rowOff>
    </xdr:from>
    <xdr:to>
      <xdr:col>9</xdr:col>
      <xdr:colOff>70757</xdr:colOff>
      <xdr:row>78</xdr:row>
      <xdr:rowOff>16329</xdr:rowOff>
    </xdr:to>
    <xdr:sp macro="" textlink="">
      <xdr:nvSpPr>
        <xdr:cNvPr id="6" name="角丸四角形 15">
          <a:extLst>
            <a:ext uri="{FF2B5EF4-FFF2-40B4-BE49-F238E27FC236}">
              <a16:creationId xmlns:a16="http://schemas.microsoft.com/office/drawing/2014/main" id="{00000000-0008-0000-0100-000006000000}"/>
            </a:ext>
          </a:extLst>
        </xdr:cNvPr>
        <xdr:cNvSpPr/>
      </xdr:nvSpPr>
      <xdr:spPr>
        <a:xfrm>
          <a:off x="6210300" y="18043071"/>
          <a:ext cx="1153886" cy="669472"/>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27</xdr:col>
      <xdr:colOff>285749</xdr:colOff>
      <xdr:row>4</xdr:row>
      <xdr:rowOff>408215</xdr:rowOff>
    </xdr:from>
    <xdr:to>
      <xdr:col>40</xdr:col>
      <xdr:colOff>204106</xdr:colOff>
      <xdr:row>11</xdr:row>
      <xdr:rowOff>95250</xdr:rowOff>
    </xdr:to>
    <xdr:sp macro="" textlink="">
      <xdr:nvSpPr>
        <xdr:cNvPr id="7" name="角丸四角形 15">
          <a:extLst>
            <a:ext uri="{FF2B5EF4-FFF2-40B4-BE49-F238E27FC236}">
              <a16:creationId xmlns:a16="http://schemas.microsoft.com/office/drawing/2014/main" id="{00000000-0008-0000-0100-000007000000}"/>
            </a:ext>
          </a:extLst>
        </xdr:cNvPr>
        <xdr:cNvSpPr/>
      </xdr:nvSpPr>
      <xdr:spPr>
        <a:xfrm>
          <a:off x="14192249" y="1102179"/>
          <a:ext cx="5184321" cy="163285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6</xdr:col>
      <xdr:colOff>272143</xdr:colOff>
      <xdr:row>4</xdr:row>
      <xdr:rowOff>40822</xdr:rowOff>
    </xdr:from>
    <xdr:to>
      <xdr:col>13</xdr:col>
      <xdr:colOff>340179</xdr:colOff>
      <xdr:row>9</xdr:row>
      <xdr:rowOff>1296</xdr:rowOff>
    </xdr:to>
    <xdr:sp macro="" textlink="">
      <xdr:nvSpPr>
        <xdr:cNvPr id="8" name="正方形/長方形 7">
          <a:extLst>
            <a:ext uri="{FF2B5EF4-FFF2-40B4-BE49-F238E27FC236}">
              <a16:creationId xmlns:a16="http://schemas.microsoft.com/office/drawing/2014/main" id="{00000000-0008-0000-0100-000008000000}"/>
            </a:ext>
          </a:extLst>
        </xdr:cNvPr>
        <xdr:cNvSpPr>
          <a:spLocks noChangeArrowheads="1"/>
        </xdr:cNvSpPr>
      </xdr:nvSpPr>
      <xdr:spPr bwMode="auto">
        <a:xfrm>
          <a:off x="6463393" y="734786"/>
          <a:ext cx="2639786" cy="1443653"/>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移動起点</a:t>
          </a:r>
          <a:r>
            <a:rPr lang="en-US" altLang="ja-JP" sz="1300" b="1">
              <a:latin typeface="Calibri" panose="020F0502020204030204"/>
              <a:ea typeface="ＭＳ Ｐゴシック" panose="020B0600070205080204" pitchFamily="50" charset="-128"/>
            </a:rPr>
            <a:t>】</a:t>
          </a:r>
        </a:p>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様式４</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と突合せ確認を行います。団体の事務所を起点とする場合は「事務所」、各個人の自宅を起点とする場合は、「自宅</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最寄駅名</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」を記入してください。</a:t>
          </a:r>
        </a:p>
      </xdr:txBody>
    </xdr:sp>
    <xdr:clientData/>
  </xdr:twoCellAnchor>
  <xdr:twoCellAnchor>
    <xdr:from>
      <xdr:col>0</xdr:col>
      <xdr:colOff>122462</xdr:colOff>
      <xdr:row>4</xdr:row>
      <xdr:rowOff>381002</xdr:rowOff>
    </xdr:from>
    <xdr:to>
      <xdr:col>6</xdr:col>
      <xdr:colOff>81643</xdr:colOff>
      <xdr:row>6</xdr:row>
      <xdr:rowOff>81643</xdr:rowOff>
    </xdr:to>
    <xdr:sp macro="" textlink="">
      <xdr:nvSpPr>
        <xdr:cNvPr id="9" name="角丸四角形 15">
          <a:extLst>
            <a:ext uri="{FF2B5EF4-FFF2-40B4-BE49-F238E27FC236}">
              <a16:creationId xmlns:a16="http://schemas.microsoft.com/office/drawing/2014/main" id="{00000000-0008-0000-0100-000009000000}"/>
            </a:ext>
          </a:extLst>
        </xdr:cNvPr>
        <xdr:cNvSpPr/>
      </xdr:nvSpPr>
      <xdr:spPr>
        <a:xfrm>
          <a:off x="122462" y="1074966"/>
          <a:ext cx="6150431" cy="489856"/>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xdr:col>
      <xdr:colOff>1602440</xdr:colOff>
      <xdr:row>11</xdr:row>
      <xdr:rowOff>224117</xdr:rowOff>
    </xdr:from>
    <xdr:to>
      <xdr:col>5</xdr:col>
      <xdr:colOff>100852</xdr:colOff>
      <xdr:row>21</xdr:row>
      <xdr:rowOff>212911</xdr:rowOff>
    </xdr:to>
    <xdr:sp macro="" textlink="">
      <xdr:nvSpPr>
        <xdr:cNvPr id="11" name="角丸四角形 15">
          <a:extLst>
            <a:ext uri="{FF2B5EF4-FFF2-40B4-BE49-F238E27FC236}">
              <a16:creationId xmlns:a16="http://schemas.microsoft.com/office/drawing/2014/main" id="{00000000-0008-0000-0100-00000B000000}"/>
            </a:ext>
          </a:extLst>
        </xdr:cNvPr>
        <xdr:cNvSpPr/>
      </xdr:nvSpPr>
      <xdr:spPr>
        <a:xfrm>
          <a:off x="3070411" y="3787588"/>
          <a:ext cx="1759323" cy="2263588"/>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xdr:col>
      <xdr:colOff>1580028</xdr:colOff>
      <xdr:row>27</xdr:row>
      <xdr:rowOff>324170</xdr:rowOff>
    </xdr:from>
    <xdr:to>
      <xdr:col>5</xdr:col>
      <xdr:colOff>145676</xdr:colOff>
      <xdr:row>33</xdr:row>
      <xdr:rowOff>168088</xdr:rowOff>
    </xdr:to>
    <xdr:sp macro="" textlink="">
      <xdr:nvSpPr>
        <xdr:cNvPr id="14" name="角丸四角形 15">
          <a:extLst>
            <a:ext uri="{FF2B5EF4-FFF2-40B4-BE49-F238E27FC236}">
              <a16:creationId xmlns:a16="http://schemas.microsoft.com/office/drawing/2014/main" id="{00000000-0008-0000-0100-00000E000000}"/>
            </a:ext>
          </a:extLst>
        </xdr:cNvPr>
        <xdr:cNvSpPr/>
      </xdr:nvSpPr>
      <xdr:spPr>
        <a:xfrm>
          <a:off x="3047999" y="7507141"/>
          <a:ext cx="1826559" cy="1323094"/>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xdr:col>
      <xdr:colOff>1580029</xdr:colOff>
      <xdr:row>41</xdr:row>
      <xdr:rowOff>89647</xdr:rowOff>
    </xdr:from>
    <xdr:to>
      <xdr:col>5</xdr:col>
      <xdr:colOff>100853</xdr:colOff>
      <xdr:row>59</xdr:row>
      <xdr:rowOff>190500</xdr:rowOff>
    </xdr:to>
    <xdr:sp macro="" textlink="">
      <xdr:nvSpPr>
        <xdr:cNvPr id="15" name="角丸四角形 15">
          <a:extLst>
            <a:ext uri="{FF2B5EF4-FFF2-40B4-BE49-F238E27FC236}">
              <a16:creationId xmlns:a16="http://schemas.microsoft.com/office/drawing/2014/main" id="{00000000-0008-0000-0100-00000F000000}"/>
            </a:ext>
          </a:extLst>
        </xdr:cNvPr>
        <xdr:cNvSpPr/>
      </xdr:nvSpPr>
      <xdr:spPr>
        <a:xfrm>
          <a:off x="3048000" y="10432676"/>
          <a:ext cx="1781735" cy="4325471"/>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xdr:col>
      <xdr:colOff>1602442</xdr:colOff>
      <xdr:row>70</xdr:row>
      <xdr:rowOff>209549</xdr:rowOff>
    </xdr:from>
    <xdr:to>
      <xdr:col>5</xdr:col>
      <xdr:colOff>44825</xdr:colOff>
      <xdr:row>78</xdr:row>
      <xdr:rowOff>11206</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3070413" y="17242490"/>
          <a:ext cx="1703294" cy="1941981"/>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5</xdr:col>
      <xdr:colOff>1387928</xdr:colOff>
      <xdr:row>81</xdr:row>
      <xdr:rowOff>190501</xdr:rowOff>
    </xdr:from>
    <xdr:to>
      <xdr:col>36</xdr:col>
      <xdr:colOff>204106</xdr:colOff>
      <xdr:row>83</xdr:row>
      <xdr:rowOff>108858</xdr:rowOff>
    </xdr:to>
    <xdr:sp macro="" textlink="">
      <xdr:nvSpPr>
        <xdr:cNvPr id="18" name="角丸四角形 15">
          <a:extLst>
            <a:ext uri="{FF2B5EF4-FFF2-40B4-BE49-F238E27FC236}">
              <a16:creationId xmlns:a16="http://schemas.microsoft.com/office/drawing/2014/main" id="{00000000-0008-0000-0100-000012000000}"/>
            </a:ext>
          </a:extLst>
        </xdr:cNvPr>
        <xdr:cNvSpPr/>
      </xdr:nvSpPr>
      <xdr:spPr>
        <a:xfrm>
          <a:off x="6136821" y="19580680"/>
          <a:ext cx="11280321" cy="380999"/>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9</xdr:col>
      <xdr:colOff>95253</xdr:colOff>
      <xdr:row>84</xdr:row>
      <xdr:rowOff>1</xdr:rowOff>
    </xdr:from>
    <xdr:to>
      <xdr:col>15</xdr:col>
      <xdr:colOff>27214</xdr:colOff>
      <xdr:row>86</xdr:row>
      <xdr:rowOff>123761</xdr:rowOff>
    </xdr:to>
    <xdr:sp macro="" textlink="">
      <xdr:nvSpPr>
        <xdr:cNvPr id="19" name="正方形/長方形 18">
          <a:extLst>
            <a:ext uri="{FF2B5EF4-FFF2-40B4-BE49-F238E27FC236}">
              <a16:creationId xmlns:a16="http://schemas.microsoft.com/office/drawing/2014/main" id="{00000000-0008-0000-0100-000013000000}"/>
            </a:ext>
          </a:extLst>
        </xdr:cNvPr>
        <xdr:cNvSpPr>
          <a:spLocks noChangeArrowheads="1"/>
        </xdr:cNvSpPr>
      </xdr:nvSpPr>
      <xdr:spPr bwMode="auto">
        <a:xfrm>
          <a:off x="7388682" y="20084144"/>
          <a:ext cx="2136318" cy="586403"/>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総稼働人数が計算されます</a:t>
          </a:r>
        </a:p>
      </xdr:txBody>
    </xdr:sp>
    <xdr:clientData/>
  </xdr:twoCellAnchor>
  <xdr:twoCellAnchor>
    <xdr:from>
      <xdr:col>5</xdr:col>
      <xdr:colOff>1336221</xdr:colOff>
      <xdr:row>37</xdr:row>
      <xdr:rowOff>193222</xdr:rowOff>
    </xdr:from>
    <xdr:to>
      <xdr:col>36</xdr:col>
      <xdr:colOff>152399</xdr:colOff>
      <xdr:row>39</xdr:row>
      <xdr:rowOff>111579</xdr:rowOff>
    </xdr:to>
    <xdr:sp macro="" textlink="">
      <xdr:nvSpPr>
        <xdr:cNvPr id="20" name="角丸四角形 15">
          <a:extLst>
            <a:ext uri="{FF2B5EF4-FFF2-40B4-BE49-F238E27FC236}">
              <a16:creationId xmlns:a16="http://schemas.microsoft.com/office/drawing/2014/main" id="{00000000-0008-0000-0100-000014000000}"/>
            </a:ext>
          </a:extLst>
        </xdr:cNvPr>
        <xdr:cNvSpPr/>
      </xdr:nvSpPr>
      <xdr:spPr>
        <a:xfrm>
          <a:off x="6085114" y="9010651"/>
          <a:ext cx="11280321" cy="380999"/>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9</xdr:col>
      <xdr:colOff>43546</xdr:colOff>
      <xdr:row>40</xdr:row>
      <xdr:rowOff>57151</xdr:rowOff>
    </xdr:from>
    <xdr:to>
      <xdr:col>14</xdr:col>
      <xdr:colOff>342900</xdr:colOff>
      <xdr:row>42</xdr:row>
      <xdr:rowOff>235339</xdr:rowOff>
    </xdr:to>
    <xdr:sp macro="" textlink="">
      <xdr:nvSpPr>
        <xdr:cNvPr id="21" name="正方形/長方形 20">
          <a:extLst>
            <a:ext uri="{FF2B5EF4-FFF2-40B4-BE49-F238E27FC236}">
              <a16:creationId xmlns:a16="http://schemas.microsoft.com/office/drawing/2014/main" id="{00000000-0008-0000-0100-000015000000}"/>
            </a:ext>
          </a:extLst>
        </xdr:cNvPr>
        <xdr:cNvSpPr>
          <a:spLocks noChangeArrowheads="1"/>
        </xdr:cNvSpPr>
      </xdr:nvSpPr>
      <xdr:spPr bwMode="auto">
        <a:xfrm>
          <a:off x="7336975" y="9514115"/>
          <a:ext cx="2136318" cy="586403"/>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総稼働人数が計算されます</a:t>
          </a:r>
        </a:p>
      </xdr:txBody>
    </xdr:sp>
    <xdr:clientData/>
  </xdr:twoCellAnchor>
  <xdr:twoCellAnchor>
    <xdr:from>
      <xdr:col>39</xdr:col>
      <xdr:colOff>476249</xdr:colOff>
      <xdr:row>13</xdr:row>
      <xdr:rowOff>163286</xdr:rowOff>
    </xdr:from>
    <xdr:to>
      <xdr:col>42</xdr:col>
      <xdr:colOff>81643</xdr:colOff>
      <xdr:row>22</xdr:row>
      <xdr:rowOff>13607</xdr:rowOff>
    </xdr:to>
    <xdr:sp macro="" textlink="">
      <xdr:nvSpPr>
        <xdr:cNvPr id="22" name="角丸四角形 15">
          <a:extLst>
            <a:ext uri="{FF2B5EF4-FFF2-40B4-BE49-F238E27FC236}">
              <a16:creationId xmlns:a16="http://schemas.microsoft.com/office/drawing/2014/main" id="{00000000-0008-0000-0100-000016000000}"/>
            </a:ext>
          </a:extLst>
        </xdr:cNvPr>
        <xdr:cNvSpPr/>
      </xdr:nvSpPr>
      <xdr:spPr>
        <a:xfrm>
          <a:off x="19158856" y="3292929"/>
          <a:ext cx="1047751" cy="1932214"/>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39</xdr:col>
      <xdr:colOff>27214</xdr:colOff>
      <xdr:row>23</xdr:row>
      <xdr:rowOff>95248</xdr:rowOff>
    </xdr:from>
    <xdr:to>
      <xdr:col>43</xdr:col>
      <xdr:colOff>40818</xdr:colOff>
      <xdr:row>28</xdr:row>
      <xdr:rowOff>95248</xdr:rowOff>
    </xdr:to>
    <xdr:sp macro="" textlink="">
      <xdr:nvSpPr>
        <xdr:cNvPr id="23" name="正方形/長方形 22">
          <a:extLst>
            <a:ext uri="{FF2B5EF4-FFF2-40B4-BE49-F238E27FC236}">
              <a16:creationId xmlns:a16="http://schemas.microsoft.com/office/drawing/2014/main" id="{00000000-0008-0000-0100-000017000000}"/>
            </a:ext>
          </a:extLst>
        </xdr:cNvPr>
        <xdr:cNvSpPr>
          <a:spLocks noChangeArrowheads="1"/>
        </xdr:cNvSpPr>
      </xdr:nvSpPr>
      <xdr:spPr bwMode="auto">
        <a:xfrm>
          <a:off x="18709821" y="5538105"/>
          <a:ext cx="2136318" cy="1292679"/>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日当欄には稼働日数、日当日数欄には日当発生日数が反映されます。</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10</a:t>
          </a:r>
          <a:r>
            <a:rPr lang="ja-JP" altLang="en-US" sz="1300" b="1">
              <a:latin typeface="Calibri" panose="020F0502020204030204"/>
              <a:ea typeface="ＭＳ Ｐゴシック" panose="020B0600070205080204" pitchFamily="50" charset="-128"/>
            </a:rPr>
            <a:t>の日当日数は、こちらを参照してください。</a:t>
          </a:r>
        </a:p>
      </xdr:txBody>
    </xdr:sp>
    <xdr:clientData/>
  </xdr:twoCellAnchor>
  <xdr:twoCellAnchor>
    <xdr:from>
      <xdr:col>39</xdr:col>
      <xdr:colOff>478970</xdr:colOff>
      <xdr:row>29</xdr:row>
      <xdr:rowOff>166007</xdr:rowOff>
    </xdr:from>
    <xdr:to>
      <xdr:col>42</xdr:col>
      <xdr:colOff>84364</xdr:colOff>
      <xdr:row>34</xdr:row>
      <xdr:rowOff>81643</xdr:rowOff>
    </xdr:to>
    <xdr:sp macro="" textlink="">
      <xdr:nvSpPr>
        <xdr:cNvPr id="26" name="角丸四角形 15">
          <a:extLst>
            <a:ext uri="{FF2B5EF4-FFF2-40B4-BE49-F238E27FC236}">
              <a16:creationId xmlns:a16="http://schemas.microsoft.com/office/drawing/2014/main" id="{00000000-0008-0000-0100-00001A000000}"/>
            </a:ext>
          </a:extLst>
        </xdr:cNvPr>
        <xdr:cNvSpPr/>
      </xdr:nvSpPr>
      <xdr:spPr>
        <a:xfrm>
          <a:off x="19161577" y="7132864"/>
          <a:ext cx="1047751" cy="1072243"/>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40</xdr:col>
      <xdr:colOff>2721</xdr:colOff>
      <xdr:row>43</xdr:row>
      <xdr:rowOff>166008</xdr:rowOff>
    </xdr:from>
    <xdr:to>
      <xdr:col>42</xdr:col>
      <xdr:colOff>97972</xdr:colOff>
      <xdr:row>65</xdr:row>
      <xdr:rowOff>54429</xdr:rowOff>
    </xdr:to>
    <xdr:sp macro="" textlink="">
      <xdr:nvSpPr>
        <xdr:cNvPr id="27" name="角丸四角形 15">
          <a:extLst>
            <a:ext uri="{FF2B5EF4-FFF2-40B4-BE49-F238E27FC236}">
              <a16:creationId xmlns:a16="http://schemas.microsoft.com/office/drawing/2014/main" id="{00000000-0008-0000-0100-00001B000000}"/>
            </a:ext>
          </a:extLst>
        </xdr:cNvPr>
        <xdr:cNvSpPr/>
      </xdr:nvSpPr>
      <xdr:spPr>
        <a:xfrm>
          <a:off x="19175185" y="10453008"/>
          <a:ext cx="1047751" cy="4977492"/>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38</xdr:col>
      <xdr:colOff>410936</xdr:colOff>
      <xdr:row>66</xdr:row>
      <xdr:rowOff>166005</xdr:rowOff>
    </xdr:from>
    <xdr:to>
      <xdr:col>42</xdr:col>
      <xdr:colOff>615040</xdr:colOff>
      <xdr:row>71</xdr:row>
      <xdr:rowOff>302077</xdr:rowOff>
    </xdr:to>
    <xdr:sp macro="" textlink="">
      <xdr:nvSpPr>
        <xdr:cNvPr id="28" name="正方形/長方形 27">
          <a:extLst>
            <a:ext uri="{FF2B5EF4-FFF2-40B4-BE49-F238E27FC236}">
              <a16:creationId xmlns:a16="http://schemas.microsoft.com/office/drawing/2014/main" id="{00000000-0008-0000-0100-00001C000000}"/>
            </a:ext>
          </a:extLst>
        </xdr:cNvPr>
        <xdr:cNvSpPr>
          <a:spLocks noChangeArrowheads="1"/>
        </xdr:cNvSpPr>
      </xdr:nvSpPr>
      <xdr:spPr bwMode="auto">
        <a:xfrm>
          <a:off x="18603686" y="15773398"/>
          <a:ext cx="2136318" cy="1292679"/>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日当欄には稼働日数、日当日数欄には日当発生日数が反映されます。</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9</a:t>
          </a:r>
          <a:r>
            <a:rPr lang="ja-JP" altLang="en-US" sz="1300" b="1">
              <a:latin typeface="Calibri" panose="020F0502020204030204"/>
              <a:ea typeface="ＭＳ Ｐゴシック" panose="020B0600070205080204" pitchFamily="50" charset="-128"/>
            </a:rPr>
            <a:t>の日当日数は、こちらを参照してください。</a:t>
          </a:r>
        </a:p>
      </xdr:txBody>
    </xdr:sp>
    <xdr:clientData/>
  </xdr:twoCellAnchor>
  <xdr:twoCellAnchor>
    <xdr:from>
      <xdr:col>39</xdr:col>
      <xdr:colOff>468084</xdr:colOff>
      <xdr:row>72</xdr:row>
      <xdr:rowOff>195942</xdr:rowOff>
    </xdr:from>
    <xdr:to>
      <xdr:col>42</xdr:col>
      <xdr:colOff>73478</xdr:colOff>
      <xdr:row>78</xdr:row>
      <xdr:rowOff>68036</xdr:rowOff>
    </xdr:to>
    <xdr:sp macro="" textlink="">
      <xdr:nvSpPr>
        <xdr:cNvPr id="29" name="角丸四角形 15">
          <a:extLst>
            <a:ext uri="{FF2B5EF4-FFF2-40B4-BE49-F238E27FC236}">
              <a16:creationId xmlns:a16="http://schemas.microsoft.com/office/drawing/2014/main" id="{00000000-0008-0000-0100-00001D000000}"/>
            </a:ext>
          </a:extLst>
        </xdr:cNvPr>
        <xdr:cNvSpPr/>
      </xdr:nvSpPr>
      <xdr:spPr>
        <a:xfrm>
          <a:off x="19150691" y="17463406"/>
          <a:ext cx="1047751" cy="1300844"/>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108857</xdr:colOff>
      <xdr:row>22</xdr:row>
      <xdr:rowOff>95249</xdr:rowOff>
    </xdr:from>
    <xdr:to>
      <xdr:col>2</xdr:col>
      <xdr:colOff>1592036</xdr:colOff>
      <xdr:row>26</xdr:row>
      <xdr:rowOff>178189</xdr:rowOff>
    </xdr:to>
    <xdr:sp macro="" textlink="">
      <xdr:nvSpPr>
        <xdr:cNvPr id="30" name="正方形/長方形 29">
          <a:extLst>
            <a:ext uri="{FF2B5EF4-FFF2-40B4-BE49-F238E27FC236}">
              <a16:creationId xmlns:a16="http://schemas.microsoft.com/office/drawing/2014/main" id="{00000000-0008-0000-0100-00001E000000}"/>
            </a:ext>
          </a:extLst>
        </xdr:cNvPr>
        <xdr:cNvSpPr>
          <a:spLocks noChangeArrowheads="1"/>
        </xdr:cNvSpPr>
      </xdr:nvSpPr>
      <xdr:spPr bwMode="auto">
        <a:xfrm>
          <a:off x="108857" y="5306785"/>
          <a:ext cx="2952750" cy="10082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主指導者又は補助者を選択ください。</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主指導者が複数いる場合は所属欄に該当日をご記入ください。</a:t>
          </a:r>
        </a:p>
      </xdr:txBody>
    </xdr:sp>
    <xdr:clientData/>
  </xdr:twoCellAnchor>
  <xdr:twoCellAnchor>
    <xdr:from>
      <xdr:col>0</xdr:col>
      <xdr:colOff>163283</xdr:colOff>
      <xdr:row>15</xdr:row>
      <xdr:rowOff>212912</xdr:rowOff>
    </xdr:from>
    <xdr:to>
      <xdr:col>1</xdr:col>
      <xdr:colOff>1255059</xdr:colOff>
      <xdr:row>21</xdr:row>
      <xdr:rowOff>204108</xdr:rowOff>
    </xdr:to>
    <xdr:sp macro="" textlink="">
      <xdr:nvSpPr>
        <xdr:cNvPr id="31" name="角丸四角形 15">
          <a:extLst>
            <a:ext uri="{FF2B5EF4-FFF2-40B4-BE49-F238E27FC236}">
              <a16:creationId xmlns:a16="http://schemas.microsoft.com/office/drawing/2014/main" id="{00000000-0008-0000-0100-00001F000000}"/>
            </a:ext>
          </a:extLst>
        </xdr:cNvPr>
        <xdr:cNvSpPr/>
      </xdr:nvSpPr>
      <xdr:spPr>
        <a:xfrm>
          <a:off x="163283" y="4706471"/>
          <a:ext cx="1293482" cy="1335902"/>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xdr:col>
      <xdr:colOff>0</xdr:colOff>
      <xdr:row>0</xdr:row>
      <xdr:rowOff>131989</xdr:rowOff>
    </xdr:from>
    <xdr:to>
      <xdr:col>2</xdr:col>
      <xdr:colOff>630011</xdr:colOff>
      <xdr:row>0</xdr:row>
      <xdr:rowOff>771355</xdr:rowOff>
    </xdr:to>
    <xdr:sp macro="" textlink="">
      <xdr:nvSpPr>
        <xdr:cNvPr id="47" name="正方形/長方形 46">
          <a:extLst>
            <a:ext uri="{FF2B5EF4-FFF2-40B4-BE49-F238E27FC236}">
              <a16:creationId xmlns:a16="http://schemas.microsoft.com/office/drawing/2014/main" id="{00000000-0008-0000-0100-00002F000000}"/>
            </a:ext>
          </a:extLst>
        </xdr:cNvPr>
        <xdr:cNvSpPr>
          <a:spLocks noChangeArrowheads="1"/>
        </xdr:cNvSpPr>
      </xdr:nvSpPr>
      <xdr:spPr bwMode="auto">
        <a:xfrm>
          <a:off x="204107" y="131989"/>
          <a:ext cx="1895475" cy="639366"/>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2</xdr:col>
      <xdr:colOff>744311</xdr:colOff>
      <xdr:row>0</xdr:row>
      <xdr:rowOff>131989</xdr:rowOff>
    </xdr:from>
    <xdr:to>
      <xdr:col>3</xdr:col>
      <xdr:colOff>702128</xdr:colOff>
      <xdr:row>0</xdr:row>
      <xdr:rowOff>793296</xdr:rowOff>
    </xdr:to>
    <xdr:sp macro="" textlink="">
      <xdr:nvSpPr>
        <xdr:cNvPr id="48" name="正方形/長方形 47">
          <a:extLst>
            <a:ext uri="{FF2B5EF4-FFF2-40B4-BE49-F238E27FC236}">
              <a16:creationId xmlns:a16="http://schemas.microsoft.com/office/drawing/2014/main" id="{00000000-0008-0000-0100-000030000000}"/>
            </a:ext>
          </a:extLst>
        </xdr:cNvPr>
        <xdr:cNvSpPr>
          <a:spLocks noChangeArrowheads="1"/>
        </xdr:cNvSpPr>
      </xdr:nvSpPr>
      <xdr:spPr bwMode="auto">
        <a:xfrm>
          <a:off x="2213882" y="131989"/>
          <a:ext cx="1590675" cy="661307"/>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3</xdr:col>
      <xdr:colOff>806903</xdr:colOff>
      <xdr:row>0</xdr:row>
      <xdr:rowOff>122464</xdr:rowOff>
    </xdr:from>
    <xdr:to>
      <xdr:col>5</xdr:col>
      <xdr:colOff>1322614</xdr:colOff>
      <xdr:row>0</xdr:row>
      <xdr:rowOff>783771</xdr:rowOff>
    </xdr:to>
    <xdr:sp macro="" textlink="">
      <xdr:nvSpPr>
        <xdr:cNvPr id="49" name="正方形/長方形 48">
          <a:extLst>
            <a:ext uri="{FF2B5EF4-FFF2-40B4-BE49-F238E27FC236}">
              <a16:creationId xmlns:a16="http://schemas.microsoft.com/office/drawing/2014/main" id="{00000000-0008-0000-0100-000031000000}"/>
            </a:ext>
          </a:extLst>
        </xdr:cNvPr>
        <xdr:cNvSpPr>
          <a:spLocks noChangeArrowheads="1"/>
        </xdr:cNvSpPr>
      </xdr:nvSpPr>
      <xdr:spPr bwMode="auto">
        <a:xfrm>
          <a:off x="3909332" y="122464"/>
          <a:ext cx="2162175" cy="661307"/>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6</xdr:col>
      <xdr:colOff>0</xdr:colOff>
      <xdr:row>30</xdr:row>
      <xdr:rowOff>1</xdr:rowOff>
    </xdr:from>
    <xdr:to>
      <xdr:col>8</xdr:col>
      <xdr:colOff>45303</xdr:colOff>
      <xdr:row>31</xdr:row>
      <xdr:rowOff>190501</xdr:rowOff>
    </xdr:to>
    <xdr:sp macro="" textlink="">
      <xdr:nvSpPr>
        <xdr:cNvPr id="34" name="角丸四角形 15">
          <a:extLst>
            <a:ext uri="{FF2B5EF4-FFF2-40B4-BE49-F238E27FC236}">
              <a16:creationId xmlns:a16="http://schemas.microsoft.com/office/drawing/2014/main" id="{00000000-0008-0000-0100-000022000000}"/>
            </a:ext>
          </a:extLst>
        </xdr:cNvPr>
        <xdr:cNvSpPr/>
      </xdr:nvSpPr>
      <xdr:spPr>
        <a:xfrm>
          <a:off x="6174441" y="7989795"/>
          <a:ext cx="762480" cy="414618"/>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6</xdr:col>
      <xdr:colOff>22412</xdr:colOff>
      <xdr:row>22</xdr:row>
      <xdr:rowOff>212911</xdr:rowOff>
    </xdr:from>
    <xdr:to>
      <xdr:col>18</xdr:col>
      <xdr:colOff>123265</xdr:colOff>
      <xdr:row>33</xdr:row>
      <xdr:rowOff>44823</xdr:rowOff>
    </xdr:to>
    <xdr:sp macro="" textlink="">
      <xdr:nvSpPr>
        <xdr:cNvPr id="35" name="正方形/長方形 34">
          <a:extLst>
            <a:ext uri="{FF2B5EF4-FFF2-40B4-BE49-F238E27FC236}">
              <a16:creationId xmlns:a16="http://schemas.microsoft.com/office/drawing/2014/main" id="{00000000-0008-0000-0100-000023000000}"/>
            </a:ext>
          </a:extLst>
        </xdr:cNvPr>
        <xdr:cNvSpPr>
          <a:spLocks noChangeArrowheads="1"/>
        </xdr:cNvSpPr>
      </xdr:nvSpPr>
      <xdr:spPr bwMode="auto">
        <a:xfrm>
          <a:off x="6196853" y="6275293"/>
          <a:ext cx="4403912" cy="2431677"/>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人数</a:t>
          </a:r>
          <a:r>
            <a:rPr lang="en-US" altLang="ja-JP" sz="1300" b="1">
              <a:latin typeface="Calibri" panose="020F0502020204030204"/>
              <a:ea typeface="ＭＳ Ｐゴシック" panose="020B0600070205080204" pitchFamily="50" charset="-128"/>
            </a:rPr>
            <a:t>】</a:t>
          </a:r>
        </a:p>
        <a:p>
          <a:pPr>
            <a:defRPr/>
          </a:pPr>
          <a:r>
            <a:rPr lang="ja-JP" altLang="en-US" sz="1300" b="1">
              <a:latin typeface="Calibri" panose="020F0502020204030204"/>
              <a:ea typeface="ＭＳ Ｐゴシック" panose="020B0600070205080204" pitchFamily="50" charset="-128"/>
            </a:rPr>
            <a:t>ワークショップ・本公演それぞれ</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１公演当たりの合計人数を記入してください。</a:t>
          </a:r>
        </a:p>
        <a:p>
          <a:pPr>
            <a:defRPr/>
          </a:pPr>
          <a:endParaRPr lang="ja-JP" altLang="en-US" sz="1300" b="1">
            <a:latin typeface="Calibri" panose="020F0502020204030204"/>
            <a:ea typeface="ＭＳ Ｐゴシック" panose="020B0600070205080204" pitchFamily="50" charset="-128"/>
          </a:endParaRPr>
        </a:p>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所属</a:t>
          </a:r>
          <a:r>
            <a:rPr lang="en-US" altLang="ja-JP" sz="1300" b="1">
              <a:latin typeface="Calibri" panose="020F0502020204030204"/>
              <a:ea typeface="ＭＳ Ｐゴシック" panose="020B0600070205080204" pitchFamily="50" charset="-128"/>
            </a:rPr>
            <a:t>】</a:t>
          </a:r>
        </a:p>
        <a:p>
          <a:pPr>
            <a:defRPr/>
          </a:pPr>
          <a:r>
            <a:rPr lang="ja-JP" altLang="en-US" sz="1300" b="1">
              <a:latin typeface="Calibri" panose="020F0502020204030204"/>
              <a:ea typeface="ＭＳ Ｐゴシック" panose="020B0600070205080204" pitchFamily="50" charset="-128"/>
            </a:rPr>
            <a:t>「劇団員」、「楽団員」、「所属事務所名」、「フリー」、「業者名」等を記入してください。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219076</xdr:colOff>
      <xdr:row>5</xdr:row>
      <xdr:rowOff>533400</xdr:rowOff>
    </xdr:from>
    <xdr:to>
      <xdr:col>4</xdr:col>
      <xdr:colOff>76201</xdr:colOff>
      <xdr:row>9</xdr:row>
      <xdr:rowOff>85725</xdr:rowOff>
    </xdr:to>
    <xdr:sp macro="" textlink="">
      <xdr:nvSpPr>
        <xdr:cNvPr id="2" name="角丸四角形 15">
          <a:extLst>
            <a:ext uri="{FF2B5EF4-FFF2-40B4-BE49-F238E27FC236}">
              <a16:creationId xmlns:a16="http://schemas.microsoft.com/office/drawing/2014/main" id="{00000000-0008-0000-0200-000002000000}"/>
            </a:ext>
          </a:extLst>
        </xdr:cNvPr>
        <xdr:cNvSpPr/>
      </xdr:nvSpPr>
      <xdr:spPr>
        <a:xfrm>
          <a:off x="219076" y="1809750"/>
          <a:ext cx="2686050" cy="981075"/>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xdr:col>
      <xdr:colOff>185061</xdr:colOff>
      <xdr:row>10</xdr:row>
      <xdr:rowOff>36739</xdr:rowOff>
    </xdr:from>
    <xdr:to>
      <xdr:col>3</xdr:col>
      <xdr:colOff>1768929</xdr:colOff>
      <xdr:row>12</xdr:row>
      <xdr:rowOff>51642</xdr:rowOff>
    </xdr:to>
    <xdr:sp macro="" textlink="">
      <xdr:nvSpPr>
        <xdr:cNvPr id="3" name="正方形/長方形 2">
          <a:extLst>
            <a:ext uri="{FF2B5EF4-FFF2-40B4-BE49-F238E27FC236}">
              <a16:creationId xmlns:a16="http://schemas.microsoft.com/office/drawing/2014/main" id="{00000000-0008-0000-0200-000003000000}"/>
            </a:ext>
          </a:extLst>
        </xdr:cNvPr>
        <xdr:cNvSpPr>
          <a:spLocks noChangeArrowheads="1"/>
        </xdr:cNvSpPr>
      </xdr:nvSpPr>
      <xdr:spPr bwMode="auto">
        <a:xfrm>
          <a:off x="461286" y="3027589"/>
          <a:ext cx="2136318" cy="586403"/>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2</a:t>
          </a:r>
          <a:r>
            <a:rPr lang="ja-JP" altLang="en-US" sz="1300" b="1">
              <a:latin typeface="Calibri" panose="020F0502020204030204"/>
              <a:ea typeface="ＭＳ Ｐゴシック" panose="020B0600070205080204" pitchFamily="50" charset="-128"/>
            </a:rPr>
            <a:t>から自動で入ります</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（手入力も可）</a:t>
          </a:r>
        </a:p>
      </xdr:txBody>
    </xdr:sp>
    <xdr:clientData/>
  </xdr:twoCellAnchor>
  <xdr:twoCellAnchor>
    <xdr:from>
      <xdr:col>7</xdr:col>
      <xdr:colOff>47625</xdr:colOff>
      <xdr:row>5</xdr:row>
      <xdr:rowOff>0</xdr:rowOff>
    </xdr:from>
    <xdr:to>
      <xdr:col>10</xdr:col>
      <xdr:colOff>9525</xdr:colOff>
      <xdr:row>9</xdr:row>
      <xdr:rowOff>95251</xdr:rowOff>
    </xdr:to>
    <xdr:sp macro="" textlink="">
      <xdr:nvSpPr>
        <xdr:cNvPr id="4" name="角丸四角形 15">
          <a:extLst>
            <a:ext uri="{FF2B5EF4-FFF2-40B4-BE49-F238E27FC236}">
              <a16:creationId xmlns:a16="http://schemas.microsoft.com/office/drawing/2014/main" id="{00000000-0008-0000-0200-000004000000}"/>
            </a:ext>
          </a:extLst>
        </xdr:cNvPr>
        <xdr:cNvSpPr/>
      </xdr:nvSpPr>
      <xdr:spPr>
        <a:xfrm>
          <a:off x="6067425" y="1276350"/>
          <a:ext cx="1514475" cy="1524001"/>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5</xdr:col>
      <xdr:colOff>409576</xdr:colOff>
      <xdr:row>12</xdr:row>
      <xdr:rowOff>85726</xdr:rowOff>
    </xdr:from>
    <xdr:to>
      <xdr:col>10</xdr:col>
      <xdr:colOff>44823</xdr:colOff>
      <xdr:row>21</xdr:row>
      <xdr:rowOff>56029</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4365252" y="4456020"/>
          <a:ext cx="4364130" cy="2592480"/>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00" b="1">
              <a:latin typeface="Calibri" panose="020F0502020204030204"/>
              <a:ea typeface="ＭＳ Ｐゴシック" panose="020B0600070205080204" pitchFamily="50" charset="-128"/>
            </a:rPr>
            <a:t>算出根拠の種類を下記の項目より選択してください。</a:t>
          </a:r>
        </a:p>
        <a:p>
          <a:pPr>
            <a:defRPr/>
          </a:pPr>
          <a:endParaRPr lang="ja-JP" altLang="en-US"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●団体所有物、団体の所有する権利、所属員の役務等に係る経費を計上する場合</a:t>
          </a:r>
        </a:p>
        <a:p>
          <a:pPr>
            <a:defRPr/>
          </a:pPr>
          <a:r>
            <a:rPr lang="ja-JP" altLang="en-US" sz="1000" b="1">
              <a:latin typeface="Calibri" panose="020F0502020204030204"/>
              <a:ea typeface="ＭＳ Ｐゴシック" panose="020B0600070205080204" pitchFamily="50" charset="-128"/>
            </a:rPr>
            <a:t>・団体規定</a:t>
          </a:r>
        </a:p>
        <a:p>
          <a:pPr>
            <a:defRPr/>
          </a:pPr>
          <a:r>
            <a:rPr lang="ja-JP" altLang="en-US" sz="1000" b="1">
              <a:latin typeface="Calibri" panose="020F0502020204030204"/>
              <a:ea typeface="ＭＳ Ｐゴシック" panose="020B0600070205080204" pitchFamily="50" charset="-128"/>
            </a:rPr>
            <a:t>・過去請求実績</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⇒見積時に御提出ください</a:t>
          </a:r>
        </a:p>
        <a:p>
          <a:pPr>
            <a:defRPr/>
          </a:pPr>
          <a:endParaRPr lang="ja-JP" altLang="en-US"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●外部へ発注又予定する場合</a:t>
          </a:r>
        </a:p>
        <a:p>
          <a:pPr>
            <a:defRPr/>
          </a:pPr>
          <a:r>
            <a:rPr lang="ja-JP" altLang="en-US" sz="1000" b="1">
              <a:latin typeface="Calibri" panose="020F0502020204030204"/>
              <a:ea typeface="ＭＳ Ｐゴシック" panose="020B0600070205080204" pitchFamily="50" charset="-128"/>
            </a:rPr>
            <a:t>・見積書</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・契約書</a:t>
          </a:r>
        </a:p>
        <a:p>
          <a:pPr>
            <a:defRPr/>
          </a:pPr>
          <a:r>
            <a:rPr lang="ja-JP" altLang="en-US" sz="1000" b="1">
              <a:latin typeface="Calibri" panose="020F0502020204030204"/>
              <a:ea typeface="ＭＳ Ｐゴシック" panose="020B0600070205080204" pitchFamily="50" charset="-128"/>
            </a:rPr>
            <a:t>・内訳試算表</a:t>
          </a:r>
        </a:p>
        <a:p>
          <a:pPr>
            <a:defRPr/>
          </a:pPr>
          <a:r>
            <a:rPr lang="ja-JP" altLang="en-US" sz="1000" b="1">
              <a:latin typeface="Calibri" panose="020F0502020204030204"/>
              <a:ea typeface="ＭＳ Ｐゴシック" panose="020B0600070205080204" pitchFamily="50" charset="-128"/>
            </a:rPr>
            <a:t>・料金検索表</a:t>
          </a:r>
        </a:p>
        <a:p>
          <a:pPr>
            <a:defRPr/>
          </a:pPr>
          <a:r>
            <a:rPr lang="ja-JP" altLang="en-US" sz="1000" b="1">
              <a:latin typeface="Calibri" panose="020F0502020204030204"/>
              <a:ea typeface="ＭＳ Ｐゴシック" panose="020B0600070205080204" pitchFamily="50" charset="-128"/>
            </a:rPr>
            <a:t>⇒提出は任意となりますが、</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　団体内で必ず保管してください</a:t>
          </a:r>
        </a:p>
      </xdr:txBody>
    </xdr:sp>
    <xdr:clientData/>
  </xdr:twoCellAnchor>
  <xdr:twoCellAnchor>
    <xdr:from>
      <xdr:col>5</xdr:col>
      <xdr:colOff>827316</xdr:colOff>
      <xdr:row>27</xdr:row>
      <xdr:rowOff>114300</xdr:rowOff>
    </xdr:from>
    <xdr:to>
      <xdr:col>8</xdr:col>
      <xdr:colOff>66675</xdr:colOff>
      <xdr:row>29</xdr:row>
      <xdr:rowOff>28575</xdr:rowOff>
    </xdr:to>
    <xdr:sp macro="" textlink="">
      <xdr:nvSpPr>
        <xdr:cNvPr id="6" name="角丸四角形 15">
          <a:extLst>
            <a:ext uri="{FF2B5EF4-FFF2-40B4-BE49-F238E27FC236}">
              <a16:creationId xmlns:a16="http://schemas.microsoft.com/office/drawing/2014/main" id="{00000000-0008-0000-0200-000006000000}"/>
            </a:ext>
          </a:extLst>
        </xdr:cNvPr>
        <xdr:cNvSpPr/>
      </xdr:nvSpPr>
      <xdr:spPr>
        <a:xfrm>
          <a:off x="4770666" y="7962900"/>
          <a:ext cx="2173059" cy="36195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5</xdr:col>
      <xdr:colOff>619124</xdr:colOff>
      <xdr:row>29</xdr:row>
      <xdr:rowOff>180974</xdr:rowOff>
    </xdr:from>
    <xdr:to>
      <xdr:col>10</xdr:col>
      <xdr:colOff>47624</xdr:colOff>
      <xdr:row>31</xdr:row>
      <xdr:rowOff>24493</xdr:rowOff>
    </xdr:to>
    <xdr:sp macro="" textlink="">
      <xdr:nvSpPr>
        <xdr:cNvPr id="7" name="正方形/長方形 6">
          <a:extLst>
            <a:ext uri="{FF2B5EF4-FFF2-40B4-BE49-F238E27FC236}">
              <a16:creationId xmlns:a16="http://schemas.microsoft.com/office/drawing/2014/main" id="{00000000-0008-0000-0200-000007000000}"/>
            </a:ext>
          </a:extLst>
        </xdr:cNvPr>
        <xdr:cNvSpPr>
          <a:spLocks noChangeArrowheads="1"/>
        </xdr:cNvSpPr>
      </xdr:nvSpPr>
      <xdr:spPr bwMode="auto">
        <a:xfrm>
          <a:off x="4562474" y="8477249"/>
          <a:ext cx="3057525" cy="415019"/>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最終支払日（予定日）を御記入ください</a:t>
          </a:r>
        </a:p>
      </xdr:txBody>
    </xdr:sp>
    <xdr:clientData/>
  </xdr:twoCellAnchor>
  <xdr:twoCellAnchor>
    <xdr:from>
      <xdr:col>5</xdr:col>
      <xdr:colOff>840923</xdr:colOff>
      <xdr:row>4</xdr:row>
      <xdr:rowOff>262619</xdr:rowOff>
    </xdr:from>
    <xdr:to>
      <xdr:col>6</xdr:col>
      <xdr:colOff>1194708</xdr:colOff>
      <xdr:row>9</xdr:row>
      <xdr:rowOff>249011</xdr:rowOff>
    </xdr:to>
    <xdr:sp macro="" textlink="">
      <xdr:nvSpPr>
        <xdr:cNvPr id="8" name="角丸四角形 15">
          <a:extLst>
            <a:ext uri="{FF2B5EF4-FFF2-40B4-BE49-F238E27FC236}">
              <a16:creationId xmlns:a16="http://schemas.microsoft.com/office/drawing/2014/main" id="{00000000-0008-0000-0200-000008000000}"/>
            </a:ext>
          </a:extLst>
        </xdr:cNvPr>
        <xdr:cNvSpPr/>
      </xdr:nvSpPr>
      <xdr:spPr>
        <a:xfrm>
          <a:off x="4784273" y="1253219"/>
          <a:ext cx="1211035" cy="170089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5</xdr:col>
      <xdr:colOff>400051</xdr:colOff>
      <xdr:row>10</xdr:row>
      <xdr:rowOff>133350</xdr:rowOff>
    </xdr:from>
    <xdr:to>
      <xdr:col>7</xdr:col>
      <xdr:colOff>514351</xdr:colOff>
      <xdr:row>11</xdr:row>
      <xdr:rowOff>228600</xdr:rowOff>
    </xdr:to>
    <xdr:sp macro="" textlink="">
      <xdr:nvSpPr>
        <xdr:cNvPr id="9" name="正方形/長方形 8">
          <a:extLst>
            <a:ext uri="{FF2B5EF4-FFF2-40B4-BE49-F238E27FC236}">
              <a16:creationId xmlns:a16="http://schemas.microsoft.com/office/drawing/2014/main" id="{00000000-0008-0000-0200-000009000000}"/>
            </a:ext>
          </a:extLst>
        </xdr:cNvPr>
        <xdr:cNvSpPr>
          <a:spLocks noChangeArrowheads="1"/>
        </xdr:cNvSpPr>
      </xdr:nvSpPr>
      <xdr:spPr bwMode="auto">
        <a:xfrm>
          <a:off x="4343401" y="3124200"/>
          <a:ext cx="2190750" cy="381000"/>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税込金額で御記入ください</a:t>
          </a:r>
        </a:p>
      </xdr:txBody>
    </xdr:sp>
    <xdr:clientData/>
  </xdr:twoCellAnchor>
  <xdr:twoCellAnchor>
    <xdr:from>
      <xdr:col>5</xdr:col>
      <xdr:colOff>466726</xdr:colOff>
      <xdr:row>25</xdr:row>
      <xdr:rowOff>276224</xdr:rowOff>
    </xdr:from>
    <xdr:to>
      <xdr:col>7</xdr:col>
      <xdr:colOff>76200</xdr:colOff>
      <xdr:row>27</xdr:row>
      <xdr:rowOff>43541</xdr:rowOff>
    </xdr:to>
    <xdr:sp macro="" textlink="">
      <xdr:nvSpPr>
        <xdr:cNvPr id="10" name="角丸四角形 15">
          <a:extLst>
            <a:ext uri="{FF2B5EF4-FFF2-40B4-BE49-F238E27FC236}">
              <a16:creationId xmlns:a16="http://schemas.microsoft.com/office/drawing/2014/main" id="{00000000-0008-0000-0200-00000A000000}"/>
            </a:ext>
          </a:extLst>
        </xdr:cNvPr>
        <xdr:cNvSpPr/>
      </xdr:nvSpPr>
      <xdr:spPr>
        <a:xfrm>
          <a:off x="4410076" y="7553324"/>
          <a:ext cx="1685924" cy="33881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4</xdr:col>
      <xdr:colOff>238124</xdr:colOff>
      <xdr:row>21</xdr:row>
      <xdr:rowOff>104775</xdr:rowOff>
    </xdr:from>
    <xdr:to>
      <xdr:col>12</xdr:col>
      <xdr:colOff>219075</xdr:colOff>
      <xdr:row>25</xdr:row>
      <xdr:rowOff>171451</xdr:rowOff>
    </xdr:to>
    <xdr:sp macro="" textlink="">
      <xdr:nvSpPr>
        <xdr:cNvPr id="11" name="正方形/長方形 10">
          <a:extLst>
            <a:ext uri="{FF2B5EF4-FFF2-40B4-BE49-F238E27FC236}">
              <a16:creationId xmlns:a16="http://schemas.microsoft.com/office/drawing/2014/main" id="{00000000-0008-0000-0200-00000B000000}"/>
            </a:ext>
          </a:extLst>
        </xdr:cNvPr>
        <xdr:cNvSpPr>
          <a:spLocks noChangeArrowheads="1"/>
        </xdr:cNvSpPr>
      </xdr:nvSpPr>
      <xdr:spPr bwMode="auto">
        <a:xfrm>
          <a:off x="3067049" y="6238875"/>
          <a:ext cx="5810251" cy="1209676"/>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00" b="1">
              <a:latin typeface="Calibri" panose="020F0502020204030204"/>
              <a:ea typeface="ＭＳ Ｐゴシック" panose="020B0600070205080204" pitchFamily="50" charset="-128"/>
            </a:rPr>
            <a:t>・自動計算式が設定されていますが、最終的に各項目ごとに全ての値が足し上げられているか確認の上、提出してください。</a:t>
          </a: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見積時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様式３</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の合計金額は</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様式１</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「出演費・メインプログラム」欄へ自動で反映されます。</a:t>
          </a: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様式３</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の合計金額は</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様式８</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a:t>
          </a:r>
          <a:r>
            <a:rPr kumimoji="1" lang="ja-JP" altLang="ja-JP" sz="1000" b="1" kern="1200">
              <a:solidFill>
                <a:sysClr val="windowText" lastClr="000000"/>
              </a:solidFill>
              <a:effectLst/>
              <a:latin typeface="Times New Roman" charset="0"/>
              <a:ea typeface="ＭＳ Ｐゴシック" charset="0"/>
              <a:cs typeface="ＭＳ Ｐゴシック" charset="0"/>
            </a:rPr>
            <a:t>出演費・メインプログラム</a:t>
          </a:r>
          <a:r>
            <a:rPr lang="ja-JP" altLang="en-US" sz="1000" b="1">
              <a:latin typeface="Calibri" panose="020F0502020204030204"/>
              <a:ea typeface="ＭＳ Ｐゴシック" panose="020B0600070205080204" pitchFamily="50" charset="-128"/>
            </a:rPr>
            <a:t>」欄へ自動で反映されます。</a:t>
          </a:r>
        </a:p>
      </xdr:txBody>
    </xdr:sp>
    <xdr:clientData/>
  </xdr:twoCellAnchor>
  <xdr:twoCellAnchor>
    <xdr:from>
      <xdr:col>0</xdr:col>
      <xdr:colOff>114300</xdr:colOff>
      <xdr:row>0</xdr:row>
      <xdr:rowOff>123825</xdr:rowOff>
    </xdr:from>
    <xdr:to>
      <xdr:col>3</xdr:col>
      <xdr:colOff>1181100</xdr:colOff>
      <xdr:row>0</xdr:row>
      <xdr:rowOff>648737</xdr:rowOff>
    </xdr:to>
    <xdr:sp macro="" textlink="">
      <xdr:nvSpPr>
        <xdr:cNvPr id="12" name="正方形/長方形 11">
          <a:extLst>
            <a:ext uri="{FF2B5EF4-FFF2-40B4-BE49-F238E27FC236}">
              <a16:creationId xmlns:a16="http://schemas.microsoft.com/office/drawing/2014/main" id="{00000000-0008-0000-0200-00000C000000}"/>
            </a:ext>
          </a:extLst>
        </xdr:cNvPr>
        <xdr:cNvSpPr>
          <a:spLocks noChangeArrowheads="1"/>
        </xdr:cNvSpPr>
      </xdr:nvSpPr>
      <xdr:spPr bwMode="auto">
        <a:xfrm>
          <a:off x="114300" y="123825"/>
          <a:ext cx="1895475"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3</xdr:col>
      <xdr:colOff>1295400</xdr:colOff>
      <xdr:row>0</xdr:row>
      <xdr:rowOff>123825</xdr:rowOff>
    </xdr:from>
    <xdr:to>
      <xdr:col>4</xdr:col>
      <xdr:colOff>885825</xdr:colOff>
      <xdr:row>0</xdr:row>
      <xdr:rowOff>666750</xdr:rowOff>
    </xdr:to>
    <xdr:sp macro="" textlink="">
      <xdr:nvSpPr>
        <xdr:cNvPr id="13" name="正方形/長方形 12">
          <a:extLst>
            <a:ext uri="{FF2B5EF4-FFF2-40B4-BE49-F238E27FC236}">
              <a16:creationId xmlns:a16="http://schemas.microsoft.com/office/drawing/2014/main" id="{00000000-0008-0000-0200-00000D000000}"/>
            </a:ext>
          </a:extLst>
        </xdr:cNvPr>
        <xdr:cNvSpPr>
          <a:spLocks noChangeArrowheads="1"/>
        </xdr:cNvSpPr>
      </xdr:nvSpPr>
      <xdr:spPr bwMode="auto">
        <a:xfrm>
          <a:off x="2124075" y="123825"/>
          <a:ext cx="1590675"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4</xdr:col>
      <xdr:colOff>990600</xdr:colOff>
      <xdr:row>0</xdr:row>
      <xdr:rowOff>114300</xdr:rowOff>
    </xdr:from>
    <xdr:to>
      <xdr:col>6</xdr:col>
      <xdr:colOff>1181100</xdr:colOff>
      <xdr:row>0</xdr:row>
      <xdr:rowOff>657225</xdr:rowOff>
    </xdr:to>
    <xdr:sp macro="" textlink="">
      <xdr:nvSpPr>
        <xdr:cNvPr id="14" name="正方形/長方形 13">
          <a:extLst>
            <a:ext uri="{FF2B5EF4-FFF2-40B4-BE49-F238E27FC236}">
              <a16:creationId xmlns:a16="http://schemas.microsoft.com/office/drawing/2014/main" id="{00000000-0008-0000-0200-00000E000000}"/>
            </a:ext>
          </a:extLst>
        </xdr:cNvPr>
        <xdr:cNvSpPr>
          <a:spLocks noChangeArrowheads="1"/>
        </xdr:cNvSpPr>
      </xdr:nvSpPr>
      <xdr:spPr bwMode="auto">
        <a:xfrm>
          <a:off x="3819525" y="114300"/>
          <a:ext cx="2162175"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7</xdr:col>
      <xdr:colOff>47626</xdr:colOff>
      <xdr:row>0</xdr:row>
      <xdr:rowOff>114300</xdr:rowOff>
    </xdr:from>
    <xdr:to>
      <xdr:col>10</xdr:col>
      <xdr:colOff>57151</xdr:colOff>
      <xdr:row>0</xdr:row>
      <xdr:rowOff>657225</xdr:rowOff>
    </xdr:to>
    <xdr:sp macro="" textlink="">
      <xdr:nvSpPr>
        <xdr:cNvPr id="15" name="正方形/長方形 14">
          <a:extLst>
            <a:ext uri="{FF2B5EF4-FFF2-40B4-BE49-F238E27FC236}">
              <a16:creationId xmlns:a16="http://schemas.microsoft.com/office/drawing/2014/main" id="{00000000-0008-0000-0200-00000F000000}"/>
            </a:ext>
          </a:extLst>
        </xdr:cNvPr>
        <xdr:cNvSpPr>
          <a:spLocks noChangeArrowheads="1"/>
        </xdr:cNvSpPr>
      </xdr:nvSpPr>
      <xdr:spPr bwMode="auto">
        <a:xfrm>
          <a:off x="6067426" y="114300"/>
          <a:ext cx="1562100"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10</xdr:col>
      <xdr:colOff>113740</xdr:colOff>
      <xdr:row>4</xdr:row>
      <xdr:rowOff>282949</xdr:rowOff>
    </xdr:from>
    <xdr:to>
      <xdr:col>20</xdr:col>
      <xdr:colOff>11206</xdr:colOff>
      <xdr:row>8</xdr:row>
      <xdr:rowOff>268942</xdr:rowOff>
    </xdr:to>
    <xdr:sp macro="" textlink="">
      <xdr:nvSpPr>
        <xdr:cNvPr id="16" name="正方形/長方形 15">
          <a:extLst>
            <a:ext uri="{FF2B5EF4-FFF2-40B4-BE49-F238E27FC236}">
              <a16:creationId xmlns:a16="http://schemas.microsoft.com/office/drawing/2014/main" id="{00000000-0008-0000-0200-000005000000}"/>
            </a:ext>
          </a:extLst>
        </xdr:cNvPr>
        <xdr:cNvSpPr>
          <a:spLocks noChangeArrowheads="1"/>
        </xdr:cNvSpPr>
      </xdr:nvSpPr>
      <xdr:spPr bwMode="auto">
        <a:xfrm>
          <a:off x="8798299" y="2042273"/>
          <a:ext cx="3427319" cy="1431551"/>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00" b="1">
              <a:latin typeface="Calibri" panose="020F0502020204030204"/>
              <a:ea typeface="ＭＳ Ｐゴシック" panose="020B0600070205080204" pitchFamily="50" charset="-128"/>
            </a:rPr>
            <a:t>支払方法を下記の項目より選択してください。</a:t>
          </a:r>
        </a:p>
        <a:p>
          <a:pPr>
            <a:defRPr/>
          </a:pPr>
          <a:endParaRPr lang="ja-JP" altLang="en-US"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●給与で支払う場合</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・給与支払</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●請求書や契約書等実績に応じて支払う場合</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・実績に応じて支払</a:t>
          </a:r>
          <a:endParaRPr lang="en-US" altLang="ja-JP" sz="1000" b="1">
            <a:latin typeface="Calibri" panose="020F0502020204030204"/>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85725</xdr:colOff>
      <xdr:row>15</xdr:row>
      <xdr:rowOff>104775</xdr:rowOff>
    </xdr:from>
    <xdr:to>
      <xdr:col>13</xdr:col>
      <xdr:colOff>114300</xdr:colOff>
      <xdr:row>24</xdr:row>
      <xdr:rowOff>57150</xdr:rowOff>
    </xdr:to>
    <xdr:sp macro="" textlink="">
      <xdr:nvSpPr>
        <xdr:cNvPr id="4" name="正方形/長方形 3">
          <a:extLst>
            <a:ext uri="{FF2B5EF4-FFF2-40B4-BE49-F238E27FC236}">
              <a16:creationId xmlns:a16="http://schemas.microsoft.com/office/drawing/2014/main" id="{00000000-0008-0000-0400-000004000000}"/>
            </a:ext>
          </a:extLst>
        </xdr:cNvPr>
        <xdr:cNvSpPr>
          <a:spLocks noChangeArrowheads="1"/>
        </xdr:cNvSpPr>
      </xdr:nvSpPr>
      <xdr:spPr bwMode="auto">
        <a:xfrm>
          <a:off x="5410200" y="3286125"/>
          <a:ext cx="2990850" cy="14954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交通機関名をプルダウンより選択ください。（手入力も可）</a:t>
          </a:r>
          <a:endParaRPr lang="en-US" altLang="ja-JP" sz="1200" b="1">
            <a:latin typeface="Calibri" panose="020F0502020204030204"/>
            <a:ea typeface="ＭＳ Ｐゴシック" panose="020B0600070205080204" pitchFamily="50" charset="-128"/>
          </a:endParaRPr>
        </a:p>
        <a:p>
          <a:pPr>
            <a:defRPr/>
          </a:pPr>
          <a:r>
            <a:rPr lang="ja-JP" altLang="en-US" sz="1200" b="1">
              <a:latin typeface="Calibri" panose="020F0502020204030204"/>
              <a:ea typeface="ＭＳ Ｐゴシック" panose="020B0600070205080204" pitchFamily="50" charset="-128"/>
            </a:rPr>
            <a:t>同種類の車両を複数使用する場合は、</a:t>
          </a:r>
          <a:endParaRPr lang="en-US" altLang="ja-JP" sz="1200" b="1">
            <a:latin typeface="Calibri" panose="020F0502020204030204"/>
            <a:ea typeface="ＭＳ Ｐゴシック" panose="020B0600070205080204" pitchFamily="50" charset="-128"/>
          </a:endParaRPr>
        </a:p>
        <a:p>
          <a:pPr>
            <a:defRPr/>
          </a:pPr>
          <a:r>
            <a:rPr lang="ja-JP" altLang="en-US" sz="1200" b="1">
              <a:latin typeface="Calibri" panose="020F0502020204030204"/>
              <a:ea typeface="ＭＳ Ｐゴシック" panose="020B0600070205080204" pitchFamily="50" charset="-128"/>
            </a:rPr>
            <a:t>①・②と附番したものを選択してください。</a:t>
          </a:r>
          <a:endParaRPr lang="en-US" altLang="ja-JP" sz="1200" b="1">
            <a:latin typeface="Calibri" panose="020F0502020204030204"/>
            <a:ea typeface="ＭＳ Ｐゴシック" panose="020B0600070205080204" pitchFamily="50" charset="-128"/>
          </a:endParaRPr>
        </a:p>
        <a:p>
          <a:pPr>
            <a:defRPr/>
          </a:pPr>
          <a:r>
            <a:rPr lang="ja-JP" altLang="en-US" sz="1200" b="1">
              <a:latin typeface="Calibri" panose="020F0502020204030204"/>
              <a:ea typeface="ＭＳ Ｐゴシック" panose="020B0600070205080204" pitchFamily="50" charset="-128"/>
            </a:rPr>
            <a:t>車両を使用する場合は、様式</a:t>
          </a:r>
          <a:r>
            <a:rPr lang="en-US" altLang="ja-JP" sz="1200" b="1">
              <a:latin typeface="Calibri" panose="020F0502020204030204"/>
              <a:ea typeface="ＭＳ Ｐゴシック" panose="020B0600070205080204" pitchFamily="50" charset="-128"/>
            </a:rPr>
            <a:t>5</a:t>
          </a:r>
          <a:r>
            <a:rPr lang="ja-JP" altLang="en-US" sz="1200" b="1">
              <a:latin typeface="Calibri" panose="020F0502020204030204"/>
              <a:ea typeface="ＭＳ Ｐゴシック" panose="020B0600070205080204" pitchFamily="50" charset="-128"/>
            </a:rPr>
            <a:t>の作成が</a:t>
          </a:r>
          <a:r>
            <a:rPr lang="en-US" altLang="ja-JP" sz="1200" b="1">
              <a:latin typeface="Calibri" panose="020F0502020204030204"/>
              <a:ea typeface="ＭＳ Ｐゴシック" panose="020B0600070205080204" pitchFamily="50" charset="-128"/>
            </a:rPr>
            <a:t>1</a:t>
          </a:r>
          <a:r>
            <a:rPr lang="ja-JP" altLang="en-US" sz="1200" b="1">
              <a:latin typeface="Calibri" panose="020F0502020204030204"/>
              <a:ea typeface="ＭＳ Ｐゴシック" panose="020B0600070205080204" pitchFamily="50" charset="-128"/>
            </a:rPr>
            <a:t>台につき</a:t>
          </a:r>
          <a:r>
            <a:rPr lang="en-US" altLang="ja-JP" sz="1200" b="1">
              <a:latin typeface="Calibri" panose="020F0502020204030204"/>
              <a:ea typeface="ＭＳ Ｐゴシック" panose="020B0600070205080204" pitchFamily="50" charset="-128"/>
            </a:rPr>
            <a:t>1</a:t>
          </a:r>
          <a:r>
            <a:rPr lang="ja-JP" altLang="en-US" sz="1200" b="1">
              <a:latin typeface="Calibri" panose="020F0502020204030204"/>
              <a:ea typeface="ＭＳ Ｐゴシック" panose="020B0600070205080204" pitchFamily="50" charset="-128"/>
            </a:rPr>
            <a:t>枚必要です。</a:t>
          </a:r>
        </a:p>
      </xdr:txBody>
    </xdr:sp>
    <xdr:clientData/>
  </xdr:twoCellAnchor>
  <xdr:twoCellAnchor>
    <xdr:from>
      <xdr:col>8</xdr:col>
      <xdr:colOff>6801</xdr:colOff>
      <xdr:row>2</xdr:row>
      <xdr:rowOff>190500</xdr:rowOff>
    </xdr:from>
    <xdr:to>
      <xdr:col>8</xdr:col>
      <xdr:colOff>895350</xdr:colOff>
      <xdr:row>15</xdr:row>
      <xdr:rowOff>14967</xdr:rowOff>
    </xdr:to>
    <xdr:sp macro="" textlink="">
      <xdr:nvSpPr>
        <xdr:cNvPr id="5" name="角丸四角形 15">
          <a:extLst>
            <a:ext uri="{FF2B5EF4-FFF2-40B4-BE49-F238E27FC236}">
              <a16:creationId xmlns:a16="http://schemas.microsoft.com/office/drawing/2014/main" id="{00000000-0008-0000-0400-000005000000}"/>
            </a:ext>
          </a:extLst>
        </xdr:cNvPr>
        <xdr:cNvSpPr/>
      </xdr:nvSpPr>
      <xdr:spPr>
        <a:xfrm>
          <a:off x="5331276" y="419100"/>
          <a:ext cx="888549" cy="277721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4</xdr:col>
      <xdr:colOff>561975</xdr:colOff>
      <xdr:row>5</xdr:row>
      <xdr:rowOff>0</xdr:rowOff>
    </xdr:from>
    <xdr:to>
      <xdr:col>6</xdr:col>
      <xdr:colOff>12249</xdr:colOff>
      <xdr:row>14</xdr:row>
      <xdr:rowOff>81642</xdr:rowOff>
    </xdr:to>
    <xdr:sp macro="" textlink="">
      <xdr:nvSpPr>
        <xdr:cNvPr id="6" name="角丸四角形 15">
          <a:extLst>
            <a:ext uri="{FF2B5EF4-FFF2-40B4-BE49-F238E27FC236}">
              <a16:creationId xmlns:a16="http://schemas.microsoft.com/office/drawing/2014/main" id="{00000000-0008-0000-0400-000006000000}"/>
            </a:ext>
          </a:extLst>
        </xdr:cNvPr>
        <xdr:cNvSpPr/>
      </xdr:nvSpPr>
      <xdr:spPr>
        <a:xfrm>
          <a:off x="3829050" y="1133475"/>
          <a:ext cx="317049" cy="195806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3</xdr:col>
      <xdr:colOff>20171</xdr:colOff>
      <xdr:row>11</xdr:row>
      <xdr:rowOff>77881</xdr:rowOff>
    </xdr:from>
    <xdr:to>
      <xdr:col>4</xdr:col>
      <xdr:colOff>105941</xdr:colOff>
      <xdr:row>16</xdr:row>
      <xdr:rowOff>30256</xdr:rowOff>
    </xdr:to>
    <xdr:sp macro="" textlink="">
      <xdr:nvSpPr>
        <xdr:cNvPr id="7" name="正方形/長方形 6">
          <a:extLst>
            <a:ext uri="{FF2B5EF4-FFF2-40B4-BE49-F238E27FC236}">
              <a16:creationId xmlns:a16="http://schemas.microsoft.com/office/drawing/2014/main" id="{00000000-0008-0000-0400-000007000000}"/>
            </a:ext>
          </a:extLst>
        </xdr:cNvPr>
        <xdr:cNvSpPr>
          <a:spLocks noChangeArrowheads="1"/>
        </xdr:cNvSpPr>
      </xdr:nvSpPr>
      <xdr:spPr bwMode="auto">
        <a:xfrm>
          <a:off x="1499347" y="3316381"/>
          <a:ext cx="1867506" cy="792816"/>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⇔を選択した場合、往復分の距離・単価を御記入ください</a:t>
          </a:r>
        </a:p>
      </xdr:txBody>
    </xdr:sp>
    <xdr:clientData/>
  </xdr:twoCellAnchor>
  <xdr:twoCellAnchor>
    <xdr:from>
      <xdr:col>7</xdr:col>
      <xdr:colOff>9525</xdr:colOff>
      <xdr:row>2</xdr:row>
      <xdr:rowOff>209550</xdr:rowOff>
    </xdr:from>
    <xdr:to>
      <xdr:col>7</xdr:col>
      <xdr:colOff>561975</xdr:colOff>
      <xdr:row>14</xdr:row>
      <xdr:rowOff>152400</xdr:rowOff>
    </xdr:to>
    <xdr:sp macro="" textlink="">
      <xdr:nvSpPr>
        <xdr:cNvPr id="8" name="角丸四角形 15">
          <a:extLst>
            <a:ext uri="{FF2B5EF4-FFF2-40B4-BE49-F238E27FC236}">
              <a16:creationId xmlns:a16="http://schemas.microsoft.com/office/drawing/2014/main" id="{00000000-0008-0000-0400-000008000000}"/>
            </a:ext>
          </a:extLst>
        </xdr:cNvPr>
        <xdr:cNvSpPr/>
      </xdr:nvSpPr>
      <xdr:spPr>
        <a:xfrm>
          <a:off x="4743450" y="438150"/>
          <a:ext cx="552450" cy="272415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3</xdr:col>
      <xdr:colOff>1076885</xdr:colOff>
      <xdr:row>17</xdr:row>
      <xdr:rowOff>75641</xdr:rowOff>
    </xdr:from>
    <xdr:to>
      <xdr:col>7</xdr:col>
      <xdr:colOff>567625</xdr:colOff>
      <xdr:row>23</xdr:row>
      <xdr:rowOff>85164</xdr:rowOff>
    </xdr:to>
    <xdr:sp macro="" textlink="">
      <xdr:nvSpPr>
        <xdr:cNvPr id="9" name="正方形/長方形 8">
          <a:extLst>
            <a:ext uri="{FF2B5EF4-FFF2-40B4-BE49-F238E27FC236}">
              <a16:creationId xmlns:a16="http://schemas.microsoft.com/office/drawing/2014/main" id="{00000000-0008-0000-0400-000009000000}"/>
            </a:ext>
          </a:extLst>
        </xdr:cNvPr>
        <xdr:cNvSpPr>
          <a:spLocks noChangeArrowheads="1"/>
        </xdr:cNvSpPr>
      </xdr:nvSpPr>
      <xdr:spPr bwMode="auto">
        <a:xfrm>
          <a:off x="2556061" y="4322670"/>
          <a:ext cx="2740446" cy="1018053"/>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下記の場合は距離も記入してください。</a:t>
          </a:r>
        </a:p>
        <a:p>
          <a:pPr>
            <a:defRPr/>
          </a:pPr>
          <a:r>
            <a:rPr lang="ja-JP" altLang="en-US" sz="1200" b="1">
              <a:latin typeface="Calibri" panose="020F0502020204030204"/>
              <a:ea typeface="ＭＳ Ｐゴシック" panose="020B0600070205080204" pitchFamily="50" charset="-128"/>
            </a:rPr>
            <a:t>　・車両を利用する場合</a:t>
          </a:r>
        </a:p>
        <a:p>
          <a:pPr>
            <a:defRPr/>
          </a:pPr>
          <a:r>
            <a:rPr lang="ja-JP" altLang="en-US" sz="1200" b="1">
              <a:latin typeface="Calibri" panose="020F0502020204030204"/>
              <a:ea typeface="ＭＳ Ｐゴシック" panose="020B0600070205080204" pitchFamily="50" charset="-128"/>
            </a:rPr>
            <a:t>　・特急料金を計上する場合</a:t>
          </a:r>
        </a:p>
        <a:p>
          <a:pPr>
            <a:defRPr/>
          </a:pPr>
          <a:r>
            <a:rPr lang="ja-JP" altLang="en-US" sz="1200" b="1">
              <a:latin typeface="Calibri" panose="020F0502020204030204"/>
              <a:ea typeface="ＭＳ Ｐゴシック" panose="020B0600070205080204" pitchFamily="50" charset="-128"/>
            </a:rPr>
            <a:t>　・宿泊のない日に日当を計上する場合</a:t>
          </a:r>
        </a:p>
      </xdr:txBody>
    </xdr:sp>
    <xdr:clientData/>
  </xdr:twoCellAnchor>
  <xdr:twoCellAnchor>
    <xdr:from>
      <xdr:col>14</xdr:col>
      <xdr:colOff>6164</xdr:colOff>
      <xdr:row>3</xdr:row>
      <xdr:rowOff>15688</xdr:rowOff>
    </xdr:from>
    <xdr:to>
      <xdr:col>15</xdr:col>
      <xdr:colOff>25214</xdr:colOff>
      <xdr:row>15</xdr:row>
      <xdr:rowOff>15688</xdr:rowOff>
    </xdr:to>
    <xdr:sp macro="" textlink="">
      <xdr:nvSpPr>
        <xdr:cNvPr id="11" name="角丸四角形 15">
          <a:extLst>
            <a:ext uri="{FF2B5EF4-FFF2-40B4-BE49-F238E27FC236}">
              <a16:creationId xmlns:a16="http://schemas.microsoft.com/office/drawing/2014/main" id="{00000000-0008-0000-0400-00000B000000}"/>
            </a:ext>
          </a:extLst>
        </xdr:cNvPr>
        <xdr:cNvSpPr/>
      </xdr:nvSpPr>
      <xdr:spPr>
        <a:xfrm>
          <a:off x="9127752" y="1237129"/>
          <a:ext cx="702609" cy="268941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22</xdr:col>
      <xdr:colOff>11206</xdr:colOff>
      <xdr:row>3</xdr:row>
      <xdr:rowOff>11206</xdr:rowOff>
    </xdr:from>
    <xdr:to>
      <xdr:col>23</xdr:col>
      <xdr:colOff>20731</xdr:colOff>
      <xdr:row>15</xdr:row>
      <xdr:rowOff>11206</xdr:rowOff>
    </xdr:to>
    <xdr:sp macro="" textlink="">
      <xdr:nvSpPr>
        <xdr:cNvPr id="12" name="角丸四角形 15">
          <a:extLst>
            <a:ext uri="{FF2B5EF4-FFF2-40B4-BE49-F238E27FC236}">
              <a16:creationId xmlns:a16="http://schemas.microsoft.com/office/drawing/2014/main" id="{00000000-0008-0000-0400-00000C000000}"/>
            </a:ext>
          </a:extLst>
        </xdr:cNvPr>
        <xdr:cNvSpPr/>
      </xdr:nvSpPr>
      <xdr:spPr>
        <a:xfrm>
          <a:off x="13503088" y="1232647"/>
          <a:ext cx="614643" cy="268941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16</xdr:col>
      <xdr:colOff>81485</xdr:colOff>
      <xdr:row>16</xdr:row>
      <xdr:rowOff>52586</xdr:rowOff>
    </xdr:from>
    <xdr:to>
      <xdr:col>22</xdr:col>
      <xdr:colOff>142717</xdr:colOff>
      <xdr:row>25</xdr:row>
      <xdr:rowOff>128064</xdr:rowOff>
    </xdr:to>
    <xdr:sp macro="" textlink="">
      <xdr:nvSpPr>
        <xdr:cNvPr id="13" name="正方形/長方形 12">
          <a:extLst>
            <a:ext uri="{FF2B5EF4-FFF2-40B4-BE49-F238E27FC236}">
              <a16:creationId xmlns:a16="http://schemas.microsoft.com/office/drawing/2014/main" id="{00000000-0008-0000-0400-00000D000000}"/>
            </a:ext>
          </a:extLst>
        </xdr:cNvPr>
        <xdr:cNvSpPr>
          <a:spLocks noChangeArrowheads="1"/>
        </xdr:cNvSpPr>
      </xdr:nvSpPr>
      <xdr:spPr bwMode="auto">
        <a:xfrm>
          <a:off x="10504556" y="4243586"/>
          <a:ext cx="3177268" cy="166751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・添付する資料の資料番号を記入してください。同一の資料内に複数の経費が含まれる場合は枝番をつける等、計上金額と係属する箇所を明確に示してください。</a:t>
          </a:r>
        </a:p>
        <a:p>
          <a:pPr>
            <a:defRPr/>
          </a:pPr>
          <a:r>
            <a:rPr lang="ja-JP" altLang="en-US" sz="1000" b="1">
              <a:latin typeface="Calibri" panose="020F0502020204030204"/>
              <a:ea typeface="ＭＳ Ｐゴシック" panose="020B0600070205080204" pitchFamily="50" charset="-128"/>
            </a:rPr>
            <a:t>・計上に当たり証憑書類の添付を必要とする箇所については、</a:t>
          </a:r>
          <a:r>
            <a:rPr lang="en-US" altLang="ja-JP" sz="1000" b="1">
              <a:latin typeface="Calibri" panose="020F0502020204030204"/>
              <a:ea typeface="ＭＳ Ｐゴシック" panose="020B0600070205080204" pitchFamily="50" charset="-128"/>
            </a:rPr>
            <a:t>21</a:t>
          </a:r>
          <a:r>
            <a:rPr lang="ja-JP" altLang="en-US" sz="1000" b="1">
              <a:latin typeface="Calibri" panose="020F0502020204030204"/>
              <a:ea typeface="ＭＳ Ｐゴシック" panose="020B0600070205080204" pitchFamily="50" charset="-128"/>
            </a:rPr>
            <a:t>ページ～</a:t>
          </a:r>
          <a:r>
            <a:rPr lang="en-US" altLang="ja-JP" sz="1000" b="1">
              <a:latin typeface="Calibri" panose="020F0502020204030204"/>
              <a:ea typeface="ＭＳ Ｐゴシック" panose="020B0600070205080204" pitchFamily="50" charset="-128"/>
            </a:rPr>
            <a:t>25</a:t>
          </a:r>
          <a:r>
            <a:rPr lang="ja-JP" altLang="en-US" sz="1000" b="1">
              <a:latin typeface="Calibri" panose="020F0502020204030204"/>
              <a:ea typeface="ＭＳ Ｐゴシック" panose="020B0600070205080204" pitchFamily="50" charset="-128"/>
            </a:rPr>
            <a:t>ページを参照してください。</a:t>
          </a:r>
        </a:p>
      </xdr:txBody>
    </xdr:sp>
    <xdr:clientData/>
  </xdr:twoCellAnchor>
  <xdr:twoCellAnchor>
    <xdr:from>
      <xdr:col>23</xdr:col>
      <xdr:colOff>76199</xdr:colOff>
      <xdr:row>3</xdr:row>
      <xdr:rowOff>47625</xdr:rowOff>
    </xdr:from>
    <xdr:to>
      <xdr:col>25</xdr:col>
      <xdr:colOff>1238249</xdr:colOff>
      <xdr:row>5</xdr:row>
      <xdr:rowOff>38100</xdr:rowOff>
    </xdr:to>
    <xdr:sp macro="" textlink="">
      <xdr:nvSpPr>
        <xdr:cNvPr id="14" name="角丸四角形 15">
          <a:extLst>
            <a:ext uri="{FF2B5EF4-FFF2-40B4-BE49-F238E27FC236}">
              <a16:creationId xmlns:a16="http://schemas.microsoft.com/office/drawing/2014/main" id="{00000000-0008-0000-0400-00000E000000}"/>
            </a:ext>
          </a:extLst>
        </xdr:cNvPr>
        <xdr:cNvSpPr/>
      </xdr:nvSpPr>
      <xdr:spPr>
        <a:xfrm>
          <a:off x="14182724" y="504825"/>
          <a:ext cx="4124325" cy="66675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23</xdr:col>
      <xdr:colOff>361950</xdr:colOff>
      <xdr:row>9</xdr:row>
      <xdr:rowOff>19050</xdr:rowOff>
    </xdr:from>
    <xdr:to>
      <xdr:col>25</xdr:col>
      <xdr:colOff>1038225</xdr:colOff>
      <xdr:row>27</xdr:row>
      <xdr:rowOff>114300</xdr:rowOff>
    </xdr:to>
    <xdr:sp macro="" textlink="">
      <xdr:nvSpPr>
        <xdr:cNvPr id="15" name="正方形/長方形 14">
          <a:extLst>
            <a:ext uri="{FF2B5EF4-FFF2-40B4-BE49-F238E27FC236}">
              <a16:creationId xmlns:a16="http://schemas.microsoft.com/office/drawing/2014/main" id="{00000000-0008-0000-0400-00000F000000}"/>
            </a:ext>
          </a:extLst>
        </xdr:cNvPr>
        <xdr:cNvSpPr>
          <a:spLocks noChangeArrowheads="1"/>
        </xdr:cNvSpPr>
      </xdr:nvSpPr>
      <xdr:spPr bwMode="auto">
        <a:xfrm>
          <a:off x="14458950" y="2921374"/>
          <a:ext cx="3645834" cy="3120838"/>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見積時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様式２</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に記入した移動起点と異なる場所から移動する場合、理由を記入</a:t>
          </a:r>
        </a:p>
        <a:p>
          <a:pPr>
            <a:defRPr/>
          </a:pPr>
          <a:r>
            <a:rPr lang="ja-JP" altLang="en-US" sz="1000" b="1">
              <a:latin typeface="Calibri" panose="020F0502020204030204"/>
              <a:ea typeface="ＭＳ Ｐゴシック" panose="020B0600070205080204" pitchFamily="50" charset="-128"/>
            </a:rPr>
            <a:t>・交通機関の選択欄で「その他」を選択した場合、利用する交通手段を備考へ記入</a:t>
          </a:r>
        </a:p>
        <a:p>
          <a:pPr>
            <a:defRPr/>
          </a:pPr>
          <a:r>
            <a:rPr lang="ja-JP" altLang="en-US" sz="1000" b="1">
              <a:latin typeface="Calibri" panose="020F0502020204030204"/>
              <a:ea typeface="ＭＳ Ｐゴシック" panose="020B0600070205080204" pitchFamily="50" charset="-128"/>
            </a:rPr>
            <a:t>・公共交通機関以外を利用の場合、各行に以下の点を記入</a:t>
          </a:r>
        </a:p>
        <a:p>
          <a:pPr>
            <a:defRPr/>
          </a:pPr>
          <a:r>
            <a:rPr lang="ja-JP" altLang="en-US" sz="1000" b="1">
              <a:latin typeface="Calibri" panose="020F0502020204030204"/>
              <a:ea typeface="ＭＳ Ｐゴシック" panose="020B0600070205080204" pitchFamily="50" charset="-128"/>
            </a:rPr>
            <a:t>　　・公共交通機関の有無</a:t>
          </a:r>
        </a:p>
        <a:p>
          <a:pPr>
            <a:defRPr/>
          </a:pPr>
          <a:r>
            <a:rPr lang="ja-JP" altLang="en-US" sz="1000" b="1">
              <a:latin typeface="Calibri" panose="020F0502020204030204"/>
              <a:ea typeface="ＭＳ Ｐゴシック" panose="020B0600070205080204" pitchFamily="50" charset="-128"/>
            </a:rPr>
            <a:t>　　・公共交通機関がある場合は、公共交通機関利用時との金額</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時間的効率面の比較</a:t>
          </a:r>
        </a:p>
        <a:p>
          <a:pPr>
            <a:defRPr/>
          </a:pPr>
          <a:r>
            <a:rPr lang="ja-JP" altLang="en-US" sz="1000" b="1">
              <a:latin typeface="Calibri" panose="020F0502020204030204"/>
              <a:ea typeface="ＭＳ Ｐゴシック" panose="020B0600070205080204" pitchFamily="50" charset="-128"/>
            </a:rPr>
            <a:t>　　・公共交通機関以外を利用する理由</a:t>
          </a:r>
          <a:endParaRPr lang="en-US" altLang="ja-JP" sz="1000" b="1">
            <a:latin typeface="Calibri" panose="020F0502020204030204"/>
            <a:ea typeface="ＭＳ Ｐゴシック" panose="020B0600070205080204" pitchFamily="50" charset="-128"/>
          </a:endParaRPr>
        </a:p>
        <a:p>
          <a:pPr>
            <a:defRPr/>
          </a:pPr>
          <a:endParaRPr lang="ja-JP" altLang="en-US"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見積精査時に、移動方法の見直しや理由の不足について指摘を受けた場合は、精算時までに再検討の上、修正をお願いいたします。内容の見直し後も理由や妥当性について明確な説明が得られない場合、計上は認められません。</a:t>
          </a:r>
        </a:p>
      </xdr:txBody>
    </xdr:sp>
    <xdr:clientData/>
  </xdr:twoCellAnchor>
  <xdr:twoCellAnchor>
    <xdr:from>
      <xdr:col>11</xdr:col>
      <xdr:colOff>553570</xdr:colOff>
      <xdr:row>36</xdr:row>
      <xdr:rowOff>150719</xdr:rowOff>
    </xdr:from>
    <xdr:to>
      <xdr:col>22</xdr:col>
      <xdr:colOff>205628</xdr:colOff>
      <xdr:row>38</xdr:row>
      <xdr:rowOff>32336</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7927041" y="7591425"/>
          <a:ext cx="5770469" cy="28502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12</xdr:col>
      <xdr:colOff>30816</xdr:colOff>
      <xdr:row>26</xdr:row>
      <xdr:rowOff>128868</xdr:rowOff>
    </xdr:from>
    <xdr:to>
      <xdr:col>22</xdr:col>
      <xdr:colOff>164166</xdr:colOff>
      <xdr:row>34</xdr:row>
      <xdr:rowOff>62195</xdr:rowOff>
    </xdr:to>
    <xdr:sp macro="" textlink="">
      <xdr:nvSpPr>
        <xdr:cNvPr id="17" name="正方形/長方形 16">
          <a:extLst>
            <a:ext uri="{FF2B5EF4-FFF2-40B4-BE49-F238E27FC236}">
              <a16:creationId xmlns:a16="http://schemas.microsoft.com/office/drawing/2014/main" id="{00000000-0008-0000-0400-000011000000}"/>
            </a:ext>
          </a:extLst>
        </xdr:cNvPr>
        <xdr:cNvSpPr>
          <a:spLocks noChangeArrowheads="1"/>
        </xdr:cNvSpPr>
      </xdr:nvSpPr>
      <xdr:spPr bwMode="auto">
        <a:xfrm>
          <a:off x="8009404" y="5888692"/>
          <a:ext cx="5646644" cy="1278032"/>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50" b="1">
              <a:latin typeface="Calibri" panose="020F0502020204030204"/>
              <a:ea typeface="ＭＳ Ｐゴシック" panose="020B0600070205080204" pitchFamily="50" charset="-128"/>
            </a:rPr>
            <a:t>・自動計算式が設定されていますが、最終的に各項目ごとに全ての値が足し上げられているか</a:t>
          </a:r>
          <a:endParaRPr lang="en-US" altLang="ja-JP" sz="1050" b="1">
            <a:latin typeface="Calibri" panose="020F0502020204030204"/>
            <a:ea typeface="ＭＳ Ｐゴシック" panose="020B0600070205080204" pitchFamily="50" charset="-128"/>
          </a:endParaRPr>
        </a:p>
        <a:p>
          <a:pPr>
            <a:defRPr/>
          </a:pPr>
          <a:r>
            <a:rPr lang="ja-JP" altLang="en-US" sz="1050" b="1">
              <a:latin typeface="Calibri" panose="020F0502020204030204"/>
              <a:ea typeface="ＭＳ Ｐゴシック" panose="020B0600070205080204" pitchFamily="50" charset="-128"/>
            </a:rPr>
            <a:t>確認の上、提出してください。</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見積時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の各摘要の合計金額は</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様式１</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精算時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の各摘要の合計金額は</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様式８</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xdr:txBody>
    </xdr:sp>
    <xdr:clientData/>
  </xdr:twoCellAnchor>
  <xdr:twoCellAnchor>
    <xdr:from>
      <xdr:col>23</xdr:col>
      <xdr:colOff>38101</xdr:colOff>
      <xdr:row>1</xdr:row>
      <xdr:rowOff>1</xdr:rowOff>
    </xdr:from>
    <xdr:to>
      <xdr:col>25</xdr:col>
      <xdr:colOff>1257300</xdr:colOff>
      <xdr:row>3</xdr:row>
      <xdr:rowOff>19051</xdr:rowOff>
    </xdr:to>
    <xdr:sp macro="" textlink="">
      <xdr:nvSpPr>
        <xdr:cNvPr id="18" name="角丸四角形 15">
          <a:extLst>
            <a:ext uri="{FF2B5EF4-FFF2-40B4-BE49-F238E27FC236}">
              <a16:creationId xmlns:a16="http://schemas.microsoft.com/office/drawing/2014/main" id="{00000000-0008-0000-0400-000012000000}"/>
            </a:ext>
          </a:extLst>
        </xdr:cNvPr>
        <xdr:cNvSpPr/>
      </xdr:nvSpPr>
      <xdr:spPr>
        <a:xfrm>
          <a:off x="14144626" y="1"/>
          <a:ext cx="4181474" cy="476250"/>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18</xdr:col>
      <xdr:colOff>201431</xdr:colOff>
      <xdr:row>1</xdr:row>
      <xdr:rowOff>76200</xdr:rowOff>
    </xdr:from>
    <xdr:to>
      <xdr:col>22</xdr:col>
      <xdr:colOff>466725</xdr:colOff>
      <xdr:row>2</xdr:row>
      <xdr:rowOff>161925</xdr:rowOff>
    </xdr:to>
    <xdr:sp macro="" textlink="">
      <xdr:nvSpPr>
        <xdr:cNvPr id="19" name="正方形/長方形 18">
          <a:extLst>
            <a:ext uri="{FF2B5EF4-FFF2-40B4-BE49-F238E27FC236}">
              <a16:creationId xmlns:a16="http://schemas.microsoft.com/office/drawing/2014/main" id="{00000000-0008-0000-0400-000013000000}"/>
            </a:ext>
          </a:extLst>
        </xdr:cNvPr>
        <xdr:cNvSpPr>
          <a:spLocks noChangeArrowheads="1"/>
        </xdr:cNvSpPr>
      </xdr:nvSpPr>
      <xdr:spPr bwMode="auto">
        <a:xfrm>
          <a:off x="11583806" y="76200"/>
          <a:ext cx="2389369" cy="3143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該当する方に〇をつけてください</a:t>
          </a:r>
        </a:p>
      </xdr:txBody>
    </xdr:sp>
    <xdr:clientData/>
  </xdr:twoCellAnchor>
  <xdr:twoCellAnchor>
    <xdr:from>
      <xdr:col>36</xdr:col>
      <xdr:colOff>262617</xdr:colOff>
      <xdr:row>3</xdr:row>
      <xdr:rowOff>59873</xdr:rowOff>
    </xdr:from>
    <xdr:to>
      <xdr:col>56</xdr:col>
      <xdr:colOff>24492</xdr:colOff>
      <xdr:row>12</xdr:row>
      <xdr:rowOff>126547</xdr:rowOff>
    </xdr:to>
    <xdr:sp macro="" textlink="">
      <xdr:nvSpPr>
        <xdr:cNvPr id="22" name="角丸四角形 15">
          <a:extLst>
            <a:ext uri="{FF2B5EF4-FFF2-40B4-BE49-F238E27FC236}">
              <a16:creationId xmlns:a16="http://schemas.microsoft.com/office/drawing/2014/main" id="{00000000-0008-0000-0400-000016000000}"/>
            </a:ext>
          </a:extLst>
        </xdr:cNvPr>
        <xdr:cNvSpPr/>
      </xdr:nvSpPr>
      <xdr:spPr>
        <a:xfrm>
          <a:off x="21761903" y="1298123"/>
          <a:ext cx="5544910" cy="2311853"/>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41</xdr:col>
      <xdr:colOff>38101</xdr:colOff>
      <xdr:row>13</xdr:row>
      <xdr:rowOff>38100</xdr:rowOff>
    </xdr:from>
    <xdr:to>
      <xdr:col>55</xdr:col>
      <xdr:colOff>76201</xdr:colOff>
      <xdr:row>20</xdr:row>
      <xdr:rowOff>123825</xdr:rowOff>
    </xdr:to>
    <xdr:sp macro="" textlink="">
      <xdr:nvSpPr>
        <xdr:cNvPr id="23" name="正方形/長方形 22">
          <a:extLst>
            <a:ext uri="{FF2B5EF4-FFF2-40B4-BE49-F238E27FC236}">
              <a16:creationId xmlns:a16="http://schemas.microsoft.com/office/drawing/2014/main" id="{00000000-0008-0000-0400-000017000000}"/>
            </a:ext>
          </a:extLst>
        </xdr:cNvPr>
        <xdr:cNvSpPr>
          <a:spLocks noChangeArrowheads="1"/>
        </xdr:cNvSpPr>
      </xdr:nvSpPr>
      <xdr:spPr bwMode="auto">
        <a:xfrm>
          <a:off x="22860001" y="2876550"/>
          <a:ext cx="3638550" cy="128587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kumimoji="1" lang="ja-JP" altLang="ja-JP" sz="1000" b="1" kern="1200">
              <a:solidFill>
                <a:sysClr val="windowText" lastClr="000000"/>
              </a:solidFill>
              <a:effectLst/>
              <a:latin typeface="Times New Roman" charset="0"/>
              <a:ea typeface="ＭＳ Ｐゴシック" charset="0"/>
              <a:cs typeface="ＭＳ Ｐゴシック" charset="0"/>
            </a:rPr>
            <a:t>公演時間・終演時間</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実際のワークショップ・本公演時間を御記入ください。（お昼休憩等は含まない）</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出発時間・会場入時間・会場出発時間・帰着時間</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前泊や後泊が発生した場合に、時間を御記入ください。</a:t>
          </a:r>
          <a:endParaRPr lang="en-US" altLang="ja-JP" sz="1000" b="1">
            <a:latin typeface="Calibri" panose="020F0502020204030204"/>
            <a:ea typeface="ＭＳ Ｐゴシック" panose="020B0600070205080204" pitchFamily="50" charset="-128"/>
          </a:endParaRPr>
        </a:p>
      </xdr:txBody>
    </xdr:sp>
    <xdr:clientData/>
  </xdr:twoCellAnchor>
  <xdr:twoCellAnchor>
    <xdr:from>
      <xdr:col>10</xdr:col>
      <xdr:colOff>322492</xdr:colOff>
      <xdr:row>38</xdr:row>
      <xdr:rowOff>66675</xdr:rowOff>
    </xdr:from>
    <xdr:to>
      <xdr:col>15</xdr:col>
      <xdr:colOff>85725</xdr:colOff>
      <xdr:row>40</xdr:row>
      <xdr:rowOff>38100</xdr:rowOff>
    </xdr:to>
    <xdr:sp macro="" textlink="">
      <xdr:nvSpPr>
        <xdr:cNvPr id="24" name="角丸四角形 15">
          <a:extLst>
            <a:ext uri="{FF2B5EF4-FFF2-40B4-BE49-F238E27FC236}">
              <a16:creationId xmlns:a16="http://schemas.microsoft.com/office/drawing/2014/main" id="{00000000-0008-0000-0400-000018000000}"/>
            </a:ext>
          </a:extLst>
        </xdr:cNvPr>
        <xdr:cNvSpPr/>
      </xdr:nvSpPr>
      <xdr:spPr>
        <a:xfrm>
          <a:off x="7285267" y="7258050"/>
          <a:ext cx="2620733" cy="36195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14</xdr:col>
      <xdr:colOff>152400</xdr:colOff>
      <xdr:row>41</xdr:row>
      <xdr:rowOff>38099</xdr:rowOff>
    </xdr:from>
    <xdr:to>
      <xdr:col>19</xdr:col>
      <xdr:colOff>381000</xdr:colOff>
      <xdr:row>43</xdr:row>
      <xdr:rowOff>110218</xdr:rowOff>
    </xdr:to>
    <xdr:sp macro="" textlink="">
      <xdr:nvSpPr>
        <xdr:cNvPr id="25" name="正方形/長方形 24">
          <a:extLst>
            <a:ext uri="{FF2B5EF4-FFF2-40B4-BE49-F238E27FC236}">
              <a16:creationId xmlns:a16="http://schemas.microsoft.com/office/drawing/2014/main" id="{00000000-0008-0000-0400-000019000000}"/>
            </a:ext>
          </a:extLst>
        </xdr:cNvPr>
        <xdr:cNvSpPr>
          <a:spLocks noChangeArrowheads="1"/>
        </xdr:cNvSpPr>
      </xdr:nvSpPr>
      <xdr:spPr bwMode="auto">
        <a:xfrm>
          <a:off x="9286875" y="7791449"/>
          <a:ext cx="3057525" cy="415019"/>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最終支払日（予定日）を御記入ください</a:t>
          </a:r>
        </a:p>
      </xdr:txBody>
    </xdr:sp>
    <xdr:clientData/>
  </xdr:twoCellAnchor>
  <xdr:twoCellAnchor>
    <xdr:from>
      <xdr:col>18</xdr:col>
      <xdr:colOff>522517</xdr:colOff>
      <xdr:row>38</xdr:row>
      <xdr:rowOff>85725</xdr:rowOff>
    </xdr:from>
    <xdr:to>
      <xdr:col>23</xdr:col>
      <xdr:colOff>19050</xdr:colOff>
      <xdr:row>40</xdr:row>
      <xdr:rowOff>57150</xdr:rowOff>
    </xdr:to>
    <xdr:sp macro="" textlink="">
      <xdr:nvSpPr>
        <xdr:cNvPr id="26" name="角丸四角形 15">
          <a:extLst>
            <a:ext uri="{FF2B5EF4-FFF2-40B4-BE49-F238E27FC236}">
              <a16:creationId xmlns:a16="http://schemas.microsoft.com/office/drawing/2014/main" id="{00000000-0008-0000-0400-00001A000000}"/>
            </a:ext>
          </a:extLst>
        </xdr:cNvPr>
        <xdr:cNvSpPr/>
      </xdr:nvSpPr>
      <xdr:spPr>
        <a:xfrm>
          <a:off x="11904892" y="7277100"/>
          <a:ext cx="2220683" cy="36195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4</xdr:col>
      <xdr:colOff>136071</xdr:colOff>
      <xdr:row>0</xdr:row>
      <xdr:rowOff>104775</xdr:rowOff>
    </xdr:from>
    <xdr:to>
      <xdr:col>8</xdr:col>
      <xdr:colOff>81643</xdr:colOff>
      <xdr:row>0</xdr:row>
      <xdr:rowOff>629687</xdr:rowOff>
    </xdr:to>
    <xdr:sp macro="" textlink="">
      <xdr:nvSpPr>
        <xdr:cNvPr id="27" name="正方形/長方形 26">
          <a:extLst>
            <a:ext uri="{FF2B5EF4-FFF2-40B4-BE49-F238E27FC236}">
              <a16:creationId xmlns:a16="http://schemas.microsoft.com/office/drawing/2014/main" id="{00000000-0008-0000-0400-00001B000000}"/>
            </a:ext>
          </a:extLst>
        </xdr:cNvPr>
        <xdr:cNvSpPr>
          <a:spLocks noChangeArrowheads="1"/>
        </xdr:cNvSpPr>
      </xdr:nvSpPr>
      <xdr:spPr bwMode="auto">
        <a:xfrm>
          <a:off x="3415392" y="104775"/>
          <a:ext cx="2000251"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8</xdr:col>
      <xdr:colOff>163287</xdr:colOff>
      <xdr:row>0</xdr:row>
      <xdr:rowOff>77561</xdr:rowOff>
    </xdr:from>
    <xdr:to>
      <xdr:col>10</xdr:col>
      <xdr:colOff>136072</xdr:colOff>
      <xdr:row>0</xdr:row>
      <xdr:rowOff>620486</xdr:rowOff>
    </xdr:to>
    <xdr:sp macro="" textlink="">
      <xdr:nvSpPr>
        <xdr:cNvPr id="28" name="正方形/長方形 27">
          <a:extLst>
            <a:ext uri="{FF2B5EF4-FFF2-40B4-BE49-F238E27FC236}">
              <a16:creationId xmlns:a16="http://schemas.microsoft.com/office/drawing/2014/main" id="{00000000-0008-0000-0400-00001C000000}"/>
            </a:ext>
          </a:extLst>
        </xdr:cNvPr>
        <xdr:cNvSpPr>
          <a:spLocks noChangeArrowheads="1"/>
        </xdr:cNvSpPr>
      </xdr:nvSpPr>
      <xdr:spPr bwMode="auto">
        <a:xfrm>
          <a:off x="5497287" y="77561"/>
          <a:ext cx="1619249"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10</xdr:col>
      <xdr:colOff>228599</xdr:colOff>
      <xdr:row>0</xdr:row>
      <xdr:rowOff>95250</xdr:rowOff>
    </xdr:from>
    <xdr:to>
      <xdr:col>14</xdr:col>
      <xdr:colOff>176893</xdr:colOff>
      <xdr:row>0</xdr:row>
      <xdr:rowOff>638175</xdr:rowOff>
    </xdr:to>
    <xdr:sp macro="" textlink="">
      <xdr:nvSpPr>
        <xdr:cNvPr id="29" name="正方形/長方形 28">
          <a:extLst>
            <a:ext uri="{FF2B5EF4-FFF2-40B4-BE49-F238E27FC236}">
              <a16:creationId xmlns:a16="http://schemas.microsoft.com/office/drawing/2014/main" id="{00000000-0008-0000-0400-00001D000000}"/>
            </a:ext>
          </a:extLst>
        </xdr:cNvPr>
        <xdr:cNvSpPr>
          <a:spLocks noChangeArrowheads="1"/>
        </xdr:cNvSpPr>
      </xdr:nvSpPr>
      <xdr:spPr bwMode="auto">
        <a:xfrm>
          <a:off x="7209063" y="95250"/>
          <a:ext cx="2125437"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14</xdr:col>
      <xdr:colOff>311604</xdr:colOff>
      <xdr:row>0</xdr:row>
      <xdr:rowOff>95250</xdr:rowOff>
    </xdr:from>
    <xdr:to>
      <xdr:col>17</xdr:col>
      <xdr:colOff>394606</xdr:colOff>
      <xdr:row>0</xdr:row>
      <xdr:rowOff>638175</xdr:rowOff>
    </xdr:to>
    <xdr:sp macro="" textlink="">
      <xdr:nvSpPr>
        <xdr:cNvPr id="30" name="正方形/長方形 29">
          <a:extLst>
            <a:ext uri="{FF2B5EF4-FFF2-40B4-BE49-F238E27FC236}">
              <a16:creationId xmlns:a16="http://schemas.microsoft.com/office/drawing/2014/main" id="{00000000-0008-0000-0400-00001E000000}"/>
            </a:ext>
          </a:extLst>
        </xdr:cNvPr>
        <xdr:cNvSpPr>
          <a:spLocks noChangeArrowheads="1"/>
        </xdr:cNvSpPr>
      </xdr:nvSpPr>
      <xdr:spPr bwMode="auto">
        <a:xfrm>
          <a:off x="9469211" y="95250"/>
          <a:ext cx="1647824"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503621</xdr:colOff>
      <xdr:row>31</xdr:row>
      <xdr:rowOff>208017</xdr:rowOff>
    </xdr:from>
    <xdr:to>
      <xdr:col>24</xdr:col>
      <xdr:colOff>1521810</xdr:colOff>
      <xdr:row>34</xdr:row>
      <xdr:rowOff>185025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9645431" y="7269655"/>
          <a:ext cx="5211379" cy="666749"/>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anchor="ctr"/>
        <a:lstStyle>
          <a:defPPr>
            <a:defRPr lang="ja-JP"/>
          </a:defPPr>
          <a:lvl1pPr algn="l" rtl="0" eaLnBrk="0" fontAlgn="base" hangingPunct="0">
            <a:spcBef>
              <a:spcPct val="0"/>
            </a:spcBef>
            <a:spcAft>
              <a:spcPct val="0"/>
            </a:spcAft>
            <a:defRPr kumimoji="1" sz="1000" kern="1200">
              <a:solidFill>
                <a:schemeClr val="dk1"/>
              </a:solidFill>
              <a:latin typeface="+mn-lt"/>
              <a:ea typeface="+mn-ea"/>
              <a:cs typeface="+mn-cs"/>
            </a:defRPr>
          </a:lvl1pPr>
          <a:lvl2pPr marL="457200" algn="l" rtl="0" eaLnBrk="0" fontAlgn="base" hangingPunct="0">
            <a:spcBef>
              <a:spcPct val="0"/>
            </a:spcBef>
            <a:spcAft>
              <a:spcPct val="0"/>
            </a:spcAft>
            <a:defRPr kumimoji="1" sz="1000" kern="1200">
              <a:solidFill>
                <a:schemeClr val="dk1"/>
              </a:solidFill>
              <a:latin typeface="+mn-lt"/>
              <a:ea typeface="+mn-ea"/>
              <a:cs typeface="+mn-cs"/>
            </a:defRPr>
          </a:lvl2pPr>
          <a:lvl3pPr marL="914400" algn="l" rtl="0" eaLnBrk="0" fontAlgn="base" hangingPunct="0">
            <a:spcBef>
              <a:spcPct val="0"/>
            </a:spcBef>
            <a:spcAft>
              <a:spcPct val="0"/>
            </a:spcAft>
            <a:defRPr kumimoji="1" sz="1000" kern="1200">
              <a:solidFill>
                <a:schemeClr val="dk1"/>
              </a:solidFill>
              <a:latin typeface="+mn-lt"/>
              <a:ea typeface="+mn-ea"/>
              <a:cs typeface="+mn-cs"/>
            </a:defRPr>
          </a:lvl3pPr>
          <a:lvl4pPr marL="1371600" algn="l" rtl="0" eaLnBrk="0" fontAlgn="base" hangingPunct="0">
            <a:spcBef>
              <a:spcPct val="0"/>
            </a:spcBef>
            <a:spcAft>
              <a:spcPct val="0"/>
            </a:spcAft>
            <a:defRPr kumimoji="1" sz="1000" kern="1200">
              <a:solidFill>
                <a:schemeClr val="dk1"/>
              </a:solidFill>
              <a:latin typeface="+mn-lt"/>
              <a:ea typeface="+mn-ea"/>
              <a:cs typeface="+mn-cs"/>
            </a:defRPr>
          </a:lvl4pPr>
          <a:lvl5pPr marL="1828800" algn="l" rtl="0" eaLnBrk="0" fontAlgn="base" hangingPunct="0">
            <a:spcBef>
              <a:spcPct val="0"/>
            </a:spcBef>
            <a:spcAft>
              <a:spcPct val="0"/>
            </a:spcAft>
            <a:defRPr kumimoji="1" sz="1000" kern="1200">
              <a:solidFill>
                <a:schemeClr val="dk1"/>
              </a:solidFill>
              <a:latin typeface="+mn-lt"/>
              <a:ea typeface="+mn-ea"/>
              <a:cs typeface="+mn-cs"/>
            </a:defRPr>
          </a:lvl5pPr>
          <a:lvl6pPr marL="2286000" algn="l" defTabSz="457200" rtl="0" eaLnBrk="1" latinLnBrk="0" hangingPunct="1">
            <a:defRPr kumimoji="1" sz="1000" kern="1200">
              <a:solidFill>
                <a:schemeClr val="dk1"/>
              </a:solidFill>
              <a:latin typeface="+mn-lt"/>
              <a:ea typeface="+mn-ea"/>
              <a:cs typeface="+mn-cs"/>
            </a:defRPr>
          </a:lvl6pPr>
          <a:lvl7pPr marL="2743200" algn="l" defTabSz="457200" rtl="0" eaLnBrk="1" latinLnBrk="0" hangingPunct="1">
            <a:defRPr kumimoji="1" sz="1000" kern="1200">
              <a:solidFill>
                <a:schemeClr val="dk1"/>
              </a:solidFill>
              <a:latin typeface="+mn-lt"/>
              <a:ea typeface="+mn-ea"/>
              <a:cs typeface="+mn-cs"/>
            </a:defRPr>
          </a:lvl7pPr>
          <a:lvl8pPr marL="3200400" algn="l" defTabSz="457200" rtl="0" eaLnBrk="1" latinLnBrk="0" hangingPunct="1">
            <a:defRPr kumimoji="1" sz="1000" kern="1200">
              <a:solidFill>
                <a:schemeClr val="dk1"/>
              </a:solidFill>
              <a:latin typeface="+mn-lt"/>
              <a:ea typeface="+mn-ea"/>
              <a:cs typeface="+mn-cs"/>
            </a:defRPr>
          </a:lvl8pPr>
          <a:lvl9pPr marL="3657600" algn="l" defTabSz="457200" rtl="0" eaLnBrk="1" latinLnBrk="0" hangingPunct="1">
            <a:defRPr kumimoji="1" sz="1000" kern="1200">
              <a:solidFill>
                <a:schemeClr val="dk1"/>
              </a:solidFill>
              <a:latin typeface="+mn-lt"/>
              <a:ea typeface="+mn-ea"/>
              <a:cs typeface="+mn-cs"/>
            </a:defRPr>
          </a:lvl9pPr>
        </a:lstStyle>
        <a:p>
          <a:pPr>
            <a:defRPr/>
          </a:pPr>
          <a:r>
            <a:rPr lang="ja-JP" altLang="en-US" sz="1600" b="1">
              <a:latin typeface="ＭＳ Ｐゴシック" panose="020B0600070205080204" pitchFamily="50" charset="-128"/>
              <a:ea typeface="ＭＳ Ｐゴシック" panose="020B0600070205080204" pitchFamily="50" charset="-128"/>
            </a:rPr>
            <a:t>車両１台につき１枚作成してください。</a:t>
          </a:r>
          <a:endParaRPr lang="en-US" altLang="ja-JP" sz="1600" b="1">
            <a:latin typeface="ＭＳ Ｐゴシック" panose="020B0600070205080204" pitchFamily="50" charset="-128"/>
            <a:ea typeface="ＭＳ Ｐゴシック" panose="020B0600070205080204" pitchFamily="50" charset="-128"/>
          </a:endParaRPr>
        </a:p>
        <a:p>
          <a:pPr>
            <a:defRPr/>
          </a:pPr>
          <a:r>
            <a:rPr lang="en-US" altLang="ja-JP" sz="1200" b="1">
              <a:latin typeface="ＭＳ Ｐゴシック" panose="020B0600070205080204" pitchFamily="50" charset="-128"/>
              <a:ea typeface="ＭＳ Ｐゴシック" panose="020B0600070205080204" pitchFamily="50" charset="-128"/>
            </a:rPr>
            <a:t>※</a:t>
          </a:r>
          <a:r>
            <a:rPr lang="ja-JP" altLang="en-US" sz="1200" b="1">
              <a:latin typeface="ＭＳ Ｐゴシック" panose="020B0600070205080204" pitchFamily="50" charset="-128"/>
              <a:ea typeface="ＭＳ Ｐゴシック" panose="020B0600070205080204" pitchFamily="50" charset="-128"/>
            </a:rPr>
            <a:t>複数枚作成する場合は様式</a:t>
          </a:r>
          <a:r>
            <a:rPr lang="en-US" altLang="ja-JP" sz="1200" b="1">
              <a:latin typeface="ＭＳ Ｐゴシック" panose="020B0600070205080204" pitchFamily="50" charset="-128"/>
              <a:ea typeface="ＭＳ Ｐゴシック" panose="020B0600070205080204" pitchFamily="50" charset="-128"/>
            </a:rPr>
            <a:t>1/</a:t>
          </a:r>
          <a:r>
            <a:rPr lang="ja-JP" altLang="en-US" sz="1200" b="1">
              <a:latin typeface="ＭＳ Ｐゴシック" panose="020B0600070205080204" pitchFamily="50" charset="-128"/>
              <a:ea typeface="ＭＳ Ｐゴシック" panose="020B0600070205080204" pitchFamily="50" charset="-128"/>
            </a:rPr>
            <a:t>様式</a:t>
          </a:r>
          <a:r>
            <a:rPr lang="en-US" altLang="ja-JP" sz="1200" b="1">
              <a:latin typeface="ＭＳ Ｐゴシック" panose="020B0600070205080204" pitchFamily="50" charset="-128"/>
              <a:ea typeface="ＭＳ Ｐゴシック" panose="020B0600070205080204" pitchFamily="50" charset="-128"/>
            </a:rPr>
            <a:t>8</a:t>
          </a:r>
          <a:r>
            <a:rPr lang="ja-JP" altLang="en-US" sz="1200" b="1">
              <a:latin typeface="ＭＳ Ｐゴシック" panose="020B0600070205080204" pitchFamily="50" charset="-128"/>
              <a:ea typeface="ＭＳ Ｐゴシック" panose="020B0600070205080204" pitchFamily="50" charset="-128"/>
            </a:rPr>
            <a:t>に記載漏れのないようご注意ください</a:t>
          </a:r>
          <a:r>
            <a:rPr lang="ja-JP" altLang="en-US" sz="1600" b="1">
              <a:latin typeface="ＭＳ Ｐゴシック" panose="020B0600070205080204" pitchFamily="50" charset="-128"/>
              <a:ea typeface="ＭＳ Ｐゴシック" panose="020B0600070205080204" pitchFamily="50" charset="-128"/>
            </a:rPr>
            <a:t>。</a:t>
          </a:r>
          <a:endParaRPr lang="en-US" altLang="ja-JP" sz="1600" b="1">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119355</xdr:colOff>
      <xdr:row>0</xdr:row>
      <xdr:rowOff>462946</xdr:rowOff>
    </xdr:from>
    <xdr:to>
      <xdr:col>25</xdr:col>
      <xdr:colOff>54741</xdr:colOff>
      <xdr:row>6</xdr:row>
      <xdr:rowOff>98533</xdr:rowOff>
    </xdr:to>
    <xdr:sp macro="" textlink="">
      <xdr:nvSpPr>
        <xdr:cNvPr id="7" name="角丸四角形 15">
          <a:extLst>
            <a:ext uri="{FF2B5EF4-FFF2-40B4-BE49-F238E27FC236}">
              <a16:creationId xmlns:a16="http://schemas.microsoft.com/office/drawing/2014/main" id="{00000000-0008-0000-0600-000007000000}"/>
            </a:ext>
          </a:extLst>
        </xdr:cNvPr>
        <xdr:cNvSpPr/>
      </xdr:nvSpPr>
      <xdr:spPr>
        <a:xfrm>
          <a:off x="11358855" y="462946"/>
          <a:ext cx="3772600" cy="1567801"/>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25</xdr:col>
      <xdr:colOff>153277</xdr:colOff>
      <xdr:row>0</xdr:row>
      <xdr:rowOff>449036</xdr:rowOff>
    </xdr:from>
    <xdr:to>
      <xdr:col>35</xdr:col>
      <xdr:colOff>120431</xdr:colOff>
      <xdr:row>7</xdr:row>
      <xdr:rowOff>10949</xdr:rowOff>
    </xdr:to>
    <xdr:sp macro="" textlink="">
      <xdr:nvSpPr>
        <xdr:cNvPr id="8" name="正方形/長方形 7">
          <a:extLst>
            <a:ext uri="{FF2B5EF4-FFF2-40B4-BE49-F238E27FC236}">
              <a16:creationId xmlns:a16="http://schemas.microsoft.com/office/drawing/2014/main" id="{00000000-0008-0000-0600-000008000000}"/>
            </a:ext>
          </a:extLst>
        </xdr:cNvPr>
        <xdr:cNvSpPr>
          <a:spLocks noChangeArrowheads="1"/>
        </xdr:cNvSpPr>
      </xdr:nvSpPr>
      <xdr:spPr bwMode="auto">
        <a:xfrm>
          <a:off x="15229991" y="449036"/>
          <a:ext cx="2688583" cy="1602984"/>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該当する方に〇をつけてください。</a:t>
          </a:r>
          <a:endParaRPr lang="en-US" altLang="ja-JP" sz="1200" b="1">
            <a:latin typeface="Calibri" panose="020F0502020204030204"/>
            <a:ea typeface="ＭＳ Ｐゴシック" panose="020B0600070205080204" pitchFamily="50" charset="-128"/>
          </a:endParaRPr>
        </a:p>
        <a:p>
          <a:r>
            <a:rPr kumimoji="1" lang="ja-JP" altLang="ja-JP" sz="1200" b="1" kern="1200">
              <a:solidFill>
                <a:sysClr val="windowText" lastClr="000000"/>
              </a:solidFill>
              <a:effectLst/>
              <a:latin typeface="Times New Roman" charset="0"/>
              <a:ea typeface="ＭＳ Ｐゴシック" charset="0"/>
              <a:cs typeface="ＭＳ Ｐゴシック" charset="0"/>
            </a:rPr>
            <a:t>同種類の車両を複数使用する場合は、</a:t>
          </a:r>
          <a:endParaRPr lang="ja-JP" altLang="ja-JP" sz="1200">
            <a:effectLst/>
          </a:endParaRPr>
        </a:p>
        <a:p>
          <a:r>
            <a:rPr kumimoji="1" lang="ja-JP" altLang="ja-JP" sz="1200" b="1" kern="1200">
              <a:solidFill>
                <a:sysClr val="windowText" lastClr="000000"/>
              </a:solidFill>
              <a:effectLst/>
              <a:latin typeface="Times New Roman" charset="0"/>
              <a:ea typeface="ＭＳ Ｐゴシック" charset="0"/>
              <a:cs typeface="ＭＳ Ｐゴシック" charset="0"/>
            </a:rPr>
            <a:t>①・②と附番したものを選択してください。</a:t>
          </a:r>
          <a:endParaRPr kumimoji="1" lang="en-US" altLang="ja-JP" sz="1200" b="1" kern="1200">
            <a:solidFill>
              <a:sysClr val="windowText" lastClr="000000"/>
            </a:solidFill>
            <a:effectLst/>
            <a:latin typeface="Times New Roman" charset="0"/>
            <a:ea typeface="ＭＳ Ｐゴシック" charset="0"/>
            <a:cs typeface="ＭＳ Ｐゴシック" charset="0"/>
          </a:endParaRPr>
        </a:p>
        <a:p>
          <a:r>
            <a:rPr kumimoji="1" lang="ja-JP" altLang="en-US" sz="1200" b="1" kern="1200">
              <a:solidFill>
                <a:sysClr val="windowText" lastClr="000000"/>
              </a:solidFill>
              <a:effectLst/>
              <a:latin typeface="Times New Roman" charset="0"/>
              <a:ea typeface="ＭＳ Ｐゴシック" charset="0"/>
            </a:rPr>
            <a:t>運搬を選択した場合は、様式</a:t>
          </a:r>
          <a:r>
            <a:rPr kumimoji="1" lang="en-US" altLang="ja-JP" sz="1200" b="1" kern="1200">
              <a:solidFill>
                <a:sysClr val="windowText" lastClr="000000"/>
              </a:solidFill>
              <a:effectLst/>
              <a:latin typeface="Times New Roman" charset="0"/>
              <a:ea typeface="ＭＳ Ｐゴシック" charset="0"/>
            </a:rPr>
            <a:t>4</a:t>
          </a:r>
          <a:r>
            <a:rPr kumimoji="1" lang="ja-JP" altLang="en-US" sz="1200" b="1" kern="1200">
              <a:solidFill>
                <a:sysClr val="windowText" lastClr="000000"/>
              </a:solidFill>
              <a:effectLst/>
              <a:latin typeface="Times New Roman" charset="0"/>
              <a:ea typeface="ＭＳ Ｐゴシック" charset="0"/>
            </a:rPr>
            <a:t>の備考欄に運搬物を御記入ください。</a:t>
          </a:r>
          <a:endParaRPr lang="ja-JP" altLang="ja-JP" sz="1200">
            <a:effectLst/>
          </a:endParaRPr>
        </a:p>
      </xdr:txBody>
    </xdr:sp>
    <xdr:clientData/>
  </xdr:twoCellAnchor>
  <xdr:twoCellAnchor>
    <xdr:from>
      <xdr:col>15</xdr:col>
      <xdr:colOff>492673</xdr:colOff>
      <xdr:row>29</xdr:row>
      <xdr:rowOff>164225</xdr:rowOff>
    </xdr:from>
    <xdr:to>
      <xdr:col>24</xdr:col>
      <xdr:colOff>135475</xdr:colOff>
      <xdr:row>31</xdr:row>
      <xdr:rowOff>66347</xdr:rowOff>
    </xdr:to>
    <xdr:sp macro="" textlink="">
      <xdr:nvSpPr>
        <xdr:cNvPr id="10" name="角丸四角形 15">
          <a:extLst>
            <a:ext uri="{FF2B5EF4-FFF2-40B4-BE49-F238E27FC236}">
              <a16:creationId xmlns:a16="http://schemas.microsoft.com/office/drawing/2014/main" id="{00000000-0008-0000-0600-00000A000000}"/>
            </a:ext>
          </a:extLst>
        </xdr:cNvPr>
        <xdr:cNvSpPr/>
      </xdr:nvSpPr>
      <xdr:spPr>
        <a:xfrm>
          <a:off x="10849742" y="6766035"/>
          <a:ext cx="2620733" cy="36195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24</xdr:col>
      <xdr:colOff>238937</xdr:colOff>
      <xdr:row>29</xdr:row>
      <xdr:rowOff>117366</xdr:rowOff>
    </xdr:from>
    <xdr:to>
      <xdr:col>30</xdr:col>
      <xdr:colOff>187152</xdr:colOff>
      <xdr:row>31</xdr:row>
      <xdr:rowOff>72557</xdr:rowOff>
    </xdr:to>
    <xdr:sp macro="" textlink="">
      <xdr:nvSpPr>
        <xdr:cNvPr id="11" name="正方形/長方形 10">
          <a:extLst>
            <a:ext uri="{FF2B5EF4-FFF2-40B4-BE49-F238E27FC236}">
              <a16:creationId xmlns:a16="http://schemas.microsoft.com/office/drawing/2014/main" id="{00000000-0008-0000-0600-00000B000000}"/>
            </a:ext>
          </a:extLst>
        </xdr:cNvPr>
        <xdr:cNvSpPr>
          <a:spLocks noChangeArrowheads="1"/>
        </xdr:cNvSpPr>
      </xdr:nvSpPr>
      <xdr:spPr bwMode="auto">
        <a:xfrm>
          <a:off x="13573937" y="6719176"/>
          <a:ext cx="3057525" cy="415019"/>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最終支払日（予定日）を御記入ください</a:t>
          </a:r>
        </a:p>
      </xdr:txBody>
    </xdr:sp>
    <xdr:clientData/>
  </xdr:twoCellAnchor>
  <xdr:twoCellAnchor>
    <xdr:from>
      <xdr:col>0</xdr:col>
      <xdr:colOff>0</xdr:colOff>
      <xdr:row>10</xdr:row>
      <xdr:rowOff>0</xdr:rowOff>
    </xdr:from>
    <xdr:to>
      <xdr:col>8</xdr:col>
      <xdr:colOff>98534</xdr:colOff>
      <xdr:row>16</xdr:row>
      <xdr:rowOff>131379</xdr:rowOff>
    </xdr:to>
    <xdr:sp macro="" textlink="">
      <xdr:nvSpPr>
        <xdr:cNvPr id="12" name="角丸四角形 15">
          <a:extLst>
            <a:ext uri="{FF2B5EF4-FFF2-40B4-BE49-F238E27FC236}">
              <a16:creationId xmlns:a16="http://schemas.microsoft.com/office/drawing/2014/main" id="{00000000-0008-0000-0600-00000C000000}"/>
            </a:ext>
          </a:extLst>
        </xdr:cNvPr>
        <xdr:cNvSpPr/>
      </xdr:nvSpPr>
      <xdr:spPr>
        <a:xfrm>
          <a:off x="0" y="2134914"/>
          <a:ext cx="5058103" cy="1510862"/>
        </a:xfrm>
        <a:prstGeom prst="rect">
          <a:avLst/>
        </a:prstGeom>
        <a:noFill/>
        <a:ln w="57150">
          <a:solidFill>
            <a:srgbClr val="FF99CC"/>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304625</xdr:colOff>
      <xdr:row>17</xdr:row>
      <xdr:rowOff>7883</xdr:rowOff>
    </xdr:from>
    <xdr:to>
      <xdr:col>7</xdr:col>
      <xdr:colOff>448879</xdr:colOff>
      <xdr:row>18</xdr:row>
      <xdr:rowOff>192988</xdr:rowOff>
    </xdr:to>
    <xdr:sp macro="" textlink="">
      <xdr:nvSpPr>
        <xdr:cNvPr id="13" name="正方形/長方形 12">
          <a:extLst>
            <a:ext uri="{FF2B5EF4-FFF2-40B4-BE49-F238E27FC236}">
              <a16:creationId xmlns:a16="http://schemas.microsoft.com/office/drawing/2014/main" id="{00000000-0008-0000-0600-00000D000000}"/>
            </a:ext>
          </a:extLst>
        </xdr:cNvPr>
        <xdr:cNvSpPr>
          <a:spLocks noChangeArrowheads="1"/>
        </xdr:cNvSpPr>
      </xdr:nvSpPr>
      <xdr:spPr bwMode="auto">
        <a:xfrm>
          <a:off x="304625" y="3752193"/>
          <a:ext cx="4512616" cy="415019"/>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様式４に記載の車両行程ならびに距離と一致させてください。</a:t>
          </a:r>
        </a:p>
      </xdr:txBody>
    </xdr:sp>
    <xdr:clientData/>
  </xdr:twoCellAnchor>
  <xdr:twoCellAnchor>
    <xdr:from>
      <xdr:col>8</xdr:col>
      <xdr:colOff>983703</xdr:colOff>
      <xdr:row>7</xdr:row>
      <xdr:rowOff>229913</xdr:rowOff>
    </xdr:from>
    <xdr:to>
      <xdr:col>10</xdr:col>
      <xdr:colOff>38648</xdr:colOff>
      <xdr:row>16</xdr:row>
      <xdr:rowOff>125681</xdr:rowOff>
    </xdr:to>
    <xdr:sp macro="" textlink="">
      <xdr:nvSpPr>
        <xdr:cNvPr id="14" name="角丸四角形 15">
          <a:extLst>
            <a:ext uri="{FF2B5EF4-FFF2-40B4-BE49-F238E27FC236}">
              <a16:creationId xmlns:a16="http://schemas.microsoft.com/office/drawing/2014/main" id="{00000000-0008-0000-0600-00000E000000}"/>
            </a:ext>
          </a:extLst>
        </xdr:cNvPr>
        <xdr:cNvSpPr/>
      </xdr:nvSpPr>
      <xdr:spPr>
        <a:xfrm>
          <a:off x="5943272" y="1675085"/>
          <a:ext cx="609600" cy="1964993"/>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9</xdr:col>
      <xdr:colOff>32844</xdr:colOff>
      <xdr:row>17</xdr:row>
      <xdr:rowOff>1206</xdr:rowOff>
    </xdr:from>
    <xdr:to>
      <xdr:col>14</xdr:col>
      <xdr:colOff>613103</xdr:colOff>
      <xdr:row>25</xdr:row>
      <xdr:rowOff>131379</xdr:rowOff>
    </xdr:to>
    <xdr:sp macro="" textlink="">
      <xdr:nvSpPr>
        <xdr:cNvPr id="15" name="正方形/長方形 14">
          <a:extLst>
            <a:ext uri="{FF2B5EF4-FFF2-40B4-BE49-F238E27FC236}">
              <a16:creationId xmlns:a16="http://schemas.microsoft.com/office/drawing/2014/main" id="{00000000-0008-0000-0600-00000F000000}"/>
            </a:ext>
          </a:extLst>
        </xdr:cNvPr>
        <xdr:cNvSpPr>
          <a:spLocks noChangeArrowheads="1"/>
        </xdr:cNvSpPr>
      </xdr:nvSpPr>
      <xdr:spPr bwMode="auto">
        <a:xfrm>
          <a:off x="6032499" y="3745516"/>
          <a:ext cx="4269828" cy="196948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見積時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・見積書や料金検索表のをもとに金額を御記入ください。</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・添付する資料の資料番号を記入してください。同一の資料内に複数の経費が含まれる場合は枝番をつける等、計上金額と係属する箇所を明確に示してください。</a:t>
          </a:r>
        </a:p>
        <a:p>
          <a:pPr>
            <a:defRPr/>
          </a:pPr>
          <a:r>
            <a:rPr lang="ja-JP" altLang="en-US" sz="1000" b="1">
              <a:latin typeface="Calibri" panose="020F0502020204030204"/>
              <a:ea typeface="ＭＳ Ｐゴシック" panose="020B0600070205080204" pitchFamily="50" charset="-128"/>
            </a:rPr>
            <a:t>・計上にあたり証憑書類の添付を必要とする箇所については、</a:t>
          </a:r>
          <a:r>
            <a:rPr lang="en-US" altLang="ja-JP" sz="1000" b="1">
              <a:latin typeface="Calibri" panose="020F0502020204030204"/>
              <a:ea typeface="ＭＳ Ｐゴシック" panose="020B0600070205080204" pitchFamily="50" charset="-128"/>
            </a:rPr>
            <a:t>20</a:t>
          </a:r>
          <a:r>
            <a:rPr lang="ja-JP" altLang="en-US" sz="1000" b="1">
              <a:latin typeface="Calibri" panose="020F0502020204030204"/>
              <a:ea typeface="ＭＳ Ｐゴシック" panose="020B0600070205080204" pitchFamily="50" charset="-128"/>
            </a:rPr>
            <a:t>ページ～</a:t>
          </a:r>
          <a:r>
            <a:rPr lang="en-US" altLang="ja-JP" sz="1000" b="1">
              <a:latin typeface="Calibri" panose="020F0502020204030204"/>
              <a:ea typeface="ＭＳ Ｐゴシック" panose="020B0600070205080204" pitchFamily="50" charset="-128"/>
            </a:rPr>
            <a:t>25</a:t>
          </a:r>
          <a:r>
            <a:rPr lang="ja-JP" altLang="en-US" sz="1000" b="1">
              <a:latin typeface="Calibri" panose="020F0502020204030204"/>
              <a:ea typeface="ＭＳ Ｐゴシック" panose="020B0600070205080204" pitchFamily="50" charset="-128"/>
            </a:rPr>
            <a:t>ページを参照してください。</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・精算時には実費を御記入ください。</a:t>
          </a:r>
        </a:p>
      </xdr:txBody>
    </xdr:sp>
    <xdr:clientData/>
  </xdr:twoCellAnchor>
  <xdr:twoCellAnchor>
    <xdr:from>
      <xdr:col>10</xdr:col>
      <xdr:colOff>1072931</xdr:colOff>
      <xdr:row>7</xdr:row>
      <xdr:rowOff>218966</xdr:rowOff>
    </xdr:from>
    <xdr:to>
      <xdr:col>12</xdr:col>
      <xdr:colOff>40289</xdr:colOff>
      <xdr:row>16</xdr:row>
      <xdr:rowOff>122793</xdr:rowOff>
    </xdr:to>
    <xdr:sp macro="" textlink="">
      <xdr:nvSpPr>
        <xdr:cNvPr id="16" name="角丸四角形 15">
          <a:extLst>
            <a:ext uri="{FF2B5EF4-FFF2-40B4-BE49-F238E27FC236}">
              <a16:creationId xmlns:a16="http://schemas.microsoft.com/office/drawing/2014/main" id="{00000000-0008-0000-0600-000010000000}"/>
            </a:ext>
          </a:extLst>
        </xdr:cNvPr>
        <xdr:cNvSpPr/>
      </xdr:nvSpPr>
      <xdr:spPr>
        <a:xfrm>
          <a:off x="7587155" y="1664138"/>
          <a:ext cx="609600" cy="197305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12</xdr:col>
      <xdr:colOff>951624</xdr:colOff>
      <xdr:row>7</xdr:row>
      <xdr:rowOff>196191</xdr:rowOff>
    </xdr:from>
    <xdr:to>
      <xdr:col>14</xdr:col>
      <xdr:colOff>28466</xdr:colOff>
      <xdr:row>16</xdr:row>
      <xdr:rowOff>132255</xdr:rowOff>
    </xdr:to>
    <xdr:sp macro="" textlink="">
      <xdr:nvSpPr>
        <xdr:cNvPr id="17" name="角丸四角形 15">
          <a:extLst>
            <a:ext uri="{FF2B5EF4-FFF2-40B4-BE49-F238E27FC236}">
              <a16:creationId xmlns:a16="http://schemas.microsoft.com/office/drawing/2014/main" id="{00000000-0008-0000-0600-000011000000}"/>
            </a:ext>
          </a:extLst>
        </xdr:cNvPr>
        <xdr:cNvSpPr/>
      </xdr:nvSpPr>
      <xdr:spPr>
        <a:xfrm>
          <a:off x="9108090" y="1641363"/>
          <a:ext cx="609600" cy="2005289"/>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14</xdr:col>
      <xdr:colOff>644197</xdr:colOff>
      <xdr:row>7</xdr:row>
      <xdr:rowOff>184367</xdr:rowOff>
    </xdr:from>
    <xdr:to>
      <xdr:col>15</xdr:col>
      <xdr:colOff>585952</xdr:colOff>
      <xdr:row>16</xdr:row>
      <xdr:rowOff>120431</xdr:rowOff>
    </xdr:to>
    <xdr:sp macro="" textlink="">
      <xdr:nvSpPr>
        <xdr:cNvPr id="18" name="角丸四角形 15">
          <a:extLst>
            <a:ext uri="{FF2B5EF4-FFF2-40B4-BE49-F238E27FC236}">
              <a16:creationId xmlns:a16="http://schemas.microsoft.com/office/drawing/2014/main" id="{00000000-0008-0000-0600-000012000000}"/>
            </a:ext>
          </a:extLst>
        </xdr:cNvPr>
        <xdr:cNvSpPr/>
      </xdr:nvSpPr>
      <xdr:spPr>
        <a:xfrm>
          <a:off x="10333421" y="1629539"/>
          <a:ext cx="609600" cy="2005289"/>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16</xdr:col>
      <xdr:colOff>65689</xdr:colOff>
      <xdr:row>7</xdr:row>
      <xdr:rowOff>208017</xdr:rowOff>
    </xdr:from>
    <xdr:to>
      <xdr:col>22</xdr:col>
      <xdr:colOff>43793</xdr:colOff>
      <xdr:row>16</xdr:row>
      <xdr:rowOff>109482</xdr:rowOff>
    </xdr:to>
    <xdr:sp macro="" textlink="">
      <xdr:nvSpPr>
        <xdr:cNvPr id="19" name="角丸四角形 15">
          <a:extLst>
            <a:ext uri="{FF2B5EF4-FFF2-40B4-BE49-F238E27FC236}">
              <a16:creationId xmlns:a16="http://schemas.microsoft.com/office/drawing/2014/main" id="{00000000-0008-0000-0600-000013000000}"/>
            </a:ext>
          </a:extLst>
        </xdr:cNvPr>
        <xdr:cNvSpPr/>
      </xdr:nvSpPr>
      <xdr:spPr>
        <a:xfrm>
          <a:off x="11024913" y="1653189"/>
          <a:ext cx="1806466" cy="197069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22</xdr:col>
      <xdr:colOff>208018</xdr:colOff>
      <xdr:row>10</xdr:row>
      <xdr:rowOff>120430</xdr:rowOff>
    </xdr:from>
    <xdr:to>
      <xdr:col>25</xdr:col>
      <xdr:colOff>10949</xdr:colOff>
      <xdr:row>14</xdr:row>
      <xdr:rowOff>31638</xdr:rowOff>
    </xdr:to>
    <xdr:sp macro="" textlink="">
      <xdr:nvSpPr>
        <xdr:cNvPr id="20" name="正方形/長方形 19">
          <a:extLst>
            <a:ext uri="{FF2B5EF4-FFF2-40B4-BE49-F238E27FC236}">
              <a16:creationId xmlns:a16="http://schemas.microsoft.com/office/drawing/2014/main" id="{00000000-0008-0000-0600-000014000000}"/>
            </a:ext>
          </a:extLst>
        </xdr:cNvPr>
        <xdr:cNvSpPr>
          <a:spLocks noChangeArrowheads="1"/>
        </xdr:cNvSpPr>
      </xdr:nvSpPr>
      <xdr:spPr bwMode="auto">
        <a:xfrm>
          <a:off x="12995604" y="2255344"/>
          <a:ext cx="2091121" cy="830863"/>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00" b="1">
              <a:latin typeface="Calibri" panose="020F0502020204030204"/>
              <a:ea typeface="ＭＳ Ｐゴシック" panose="020B0600070205080204" pitchFamily="50" charset="-128"/>
            </a:rPr>
            <a:t>　運転手当は、区間ごとではなく</a:t>
          </a:r>
          <a:r>
            <a:rPr lang="en-US" altLang="ja-JP" sz="1000" b="1">
              <a:latin typeface="Calibri" panose="020F0502020204030204"/>
              <a:ea typeface="ＭＳ Ｐゴシック" panose="020B0600070205080204" pitchFamily="50" charset="-128"/>
            </a:rPr>
            <a:t>1</a:t>
          </a:r>
          <a:r>
            <a:rPr lang="ja-JP" altLang="en-US" sz="1000" b="1">
              <a:latin typeface="Calibri" panose="020F0502020204030204"/>
              <a:ea typeface="ＭＳ Ｐゴシック" panose="020B0600070205080204" pitchFamily="50" charset="-128"/>
            </a:rPr>
            <a:t>人ずつ１日の合計運転時間を御記入ください。</a:t>
          </a:r>
        </a:p>
      </xdr:txBody>
    </xdr:sp>
    <xdr:clientData/>
  </xdr:twoCellAnchor>
  <xdr:twoCellAnchor>
    <xdr:from>
      <xdr:col>1</xdr:col>
      <xdr:colOff>87587</xdr:colOff>
      <xdr:row>31</xdr:row>
      <xdr:rowOff>186121</xdr:rowOff>
    </xdr:from>
    <xdr:to>
      <xdr:col>7</xdr:col>
      <xdr:colOff>10949</xdr:colOff>
      <xdr:row>33</xdr:row>
      <xdr:rowOff>107292</xdr:rowOff>
    </xdr:to>
    <xdr:sp macro="" textlink="">
      <xdr:nvSpPr>
        <xdr:cNvPr id="21" name="角丸四角形 15">
          <a:extLst>
            <a:ext uri="{FF2B5EF4-FFF2-40B4-BE49-F238E27FC236}">
              <a16:creationId xmlns:a16="http://schemas.microsoft.com/office/drawing/2014/main" id="{00000000-0008-0000-0600-000015000000}"/>
            </a:ext>
          </a:extLst>
        </xdr:cNvPr>
        <xdr:cNvSpPr/>
      </xdr:nvSpPr>
      <xdr:spPr>
        <a:xfrm>
          <a:off x="635001" y="7247759"/>
          <a:ext cx="3744310" cy="380999"/>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xdr:col>
      <xdr:colOff>255567</xdr:colOff>
      <xdr:row>28</xdr:row>
      <xdr:rowOff>98535</xdr:rowOff>
    </xdr:from>
    <xdr:to>
      <xdr:col>6</xdr:col>
      <xdr:colOff>514568</xdr:colOff>
      <xdr:row>31</xdr:row>
      <xdr:rowOff>60730</xdr:rowOff>
    </xdr:to>
    <xdr:sp macro="" textlink="">
      <xdr:nvSpPr>
        <xdr:cNvPr id="22" name="正方形/長方形 21">
          <a:extLst>
            <a:ext uri="{FF2B5EF4-FFF2-40B4-BE49-F238E27FC236}">
              <a16:creationId xmlns:a16="http://schemas.microsoft.com/office/drawing/2014/main" id="{00000000-0008-0000-0600-000016000000}"/>
            </a:ext>
          </a:extLst>
        </xdr:cNvPr>
        <xdr:cNvSpPr>
          <a:spLocks noChangeArrowheads="1"/>
        </xdr:cNvSpPr>
      </xdr:nvSpPr>
      <xdr:spPr bwMode="auto">
        <a:xfrm>
          <a:off x="802981" y="6371897"/>
          <a:ext cx="3434001" cy="750471"/>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運転者氏名を記入いただくと、運転時間を自動で計算いたします。</a:t>
          </a:r>
        </a:p>
        <a:p>
          <a:pPr>
            <a:defRPr/>
          </a:pPr>
          <a:r>
            <a:rPr lang="ja-JP" altLang="en-US" sz="1300" b="1">
              <a:latin typeface="Calibri" panose="020F0502020204030204"/>
              <a:ea typeface="ＭＳ Ｐゴシック" panose="020B0600070205080204" pitchFamily="50" charset="-128"/>
            </a:rPr>
            <a:t>（ただし、運転行程表に記載の氏名に限る）</a:t>
          </a:r>
        </a:p>
      </xdr:txBody>
    </xdr:sp>
    <xdr:clientData/>
  </xdr:twoCellAnchor>
  <xdr:twoCellAnchor>
    <xdr:from>
      <xdr:col>16</xdr:col>
      <xdr:colOff>76637</xdr:colOff>
      <xdr:row>27</xdr:row>
      <xdr:rowOff>190171</xdr:rowOff>
    </xdr:from>
    <xdr:to>
      <xdr:col>24</xdr:col>
      <xdr:colOff>98534</xdr:colOff>
      <xdr:row>29</xdr:row>
      <xdr:rowOff>32845</xdr:rowOff>
    </xdr:to>
    <xdr:sp macro="" textlink="">
      <xdr:nvSpPr>
        <xdr:cNvPr id="23" name="角丸四角形 15">
          <a:extLst>
            <a:ext uri="{FF2B5EF4-FFF2-40B4-BE49-F238E27FC236}">
              <a16:creationId xmlns:a16="http://schemas.microsoft.com/office/drawing/2014/main" id="{00000000-0008-0000-0600-000017000000}"/>
            </a:ext>
          </a:extLst>
        </xdr:cNvPr>
        <xdr:cNvSpPr/>
      </xdr:nvSpPr>
      <xdr:spPr>
        <a:xfrm>
          <a:off x="11043994" y="6857671"/>
          <a:ext cx="2389540" cy="40056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15</xdr:col>
      <xdr:colOff>211623</xdr:colOff>
      <xdr:row>18</xdr:row>
      <xdr:rowOff>186636</xdr:rowOff>
    </xdr:from>
    <xdr:to>
      <xdr:col>25</xdr:col>
      <xdr:colOff>51007</xdr:colOff>
      <xdr:row>26</xdr:row>
      <xdr:rowOff>133976</xdr:rowOff>
    </xdr:to>
    <xdr:sp macro="" textlink="">
      <xdr:nvSpPr>
        <xdr:cNvPr id="24" name="正方形/長方形 23">
          <a:extLst>
            <a:ext uri="{FF2B5EF4-FFF2-40B4-BE49-F238E27FC236}">
              <a16:creationId xmlns:a16="http://schemas.microsoft.com/office/drawing/2014/main" id="{00000000-0008-0000-0600-000018000000}"/>
            </a:ext>
          </a:extLst>
        </xdr:cNvPr>
        <xdr:cNvSpPr>
          <a:spLocks noChangeArrowheads="1"/>
        </xdr:cNvSpPr>
      </xdr:nvSpPr>
      <xdr:spPr bwMode="auto">
        <a:xfrm>
          <a:off x="10577064" y="4702607"/>
          <a:ext cx="4579472" cy="1740281"/>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50" b="1">
              <a:latin typeface="Calibri" panose="020F0502020204030204"/>
              <a:ea typeface="ＭＳ Ｐゴシック" panose="020B0600070205080204" pitchFamily="50" charset="-128"/>
            </a:rPr>
            <a:t>・自動計算式が設定されていますが、最終的に各項目ごとに全ての値が足し上げられているか確認の上、提出してください。</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見積時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の各摘要の合計金額は</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様式１</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精算時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の各摘要の合計金額は</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様式８</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xdr:txBody>
    </xdr:sp>
    <xdr:clientData/>
  </xdr:twoCellAnchor>
  <xdr:twoCellAnchor>
    <xdr:from>
      <xdr:col>7</xdr:col>
      <xdr:colOff>530679</xdr:colOff>
      <xdr:row>6</xdr:row>
      <xdr:rowOff>95250</xdr:rowOff>
    </xdr:from>
    <xdr:to>
      <xdr:col>9</xdr:col>
      <xdr:colOff>40821</xdr:colOff>
      <xdr:row>8</xdr:row>
      <xdr:rowOff>13606</xdr:rowOff>
    </xdr:to>
    <xdr:sp macro="" textlink="">
      <xdr:nvSpPr>
        <xdr:cNvPr id="26" name="角丸四角形 15">
          <a:extLst>
            <a:ext uri="{FF2B5EF4-FFF2-40B4-BE49-F238E27FC236}">
              <a16:creationId xmlns:a16="http://schemas.microsoft.com/office/drawing/2014/main" id="{00000000-0008-0000-0600-00001A000000}"/>
            </a:ext>
          </a:extLst>
        </xdr:cNvPr>
        <xdr:cNvSpPr/>
      </xdr:nvSpPr>
      <xdr:spPr>
        <a:xfrm>
          <a:off x="4912179" y="1442357"/>
          <a:ext cx="1129392" cy="258535"/>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4</xdr:col>
      <xdr:colOff>54431</xdr:colOff>
      <xdr:row>4</xdr:row>
      <xdr:rowOff>81642</xdr:rowOff>
    </xdr:from>
    <xdr:to>
      <xdr:col>12</xdr:col>
      <xdr:colOff>830036</xdr:colOff>
      <xdr:row>5</xdr:row>
      <xdr:rowOff>269481</xdr:rowOff>
    </xdr:to>
    <xdr:sp macro="" textlink="">
      <xdr:nvSpPr>
        <xdr:cNvPr id="27" name="正方形/長方形 26">
          <a:extLst>
            <a:ext uri="{FF2B5EF4-FFF2-40B4-BE49-F238E27FC236}">
              <a16:creationId xmlns:a16="http://schemas.microsoft.com/office/drawing/2014/main" id="{00000000-0008-0000-0600-00001B000000}"/>
            </a:ext>
          </a:extLst>
        </xdr:cNvPr>
        <xdr:cNvSpPr>
          <a:spLocks noChangeArrowheads="1"/>
        </xdr:cNvSpPr>
      </xdr:nvSpPr>
      <xdr:spPr bwMode="auto">
        <a:xfrm>
          <a:off x="2830288" y="857249"/>
          <a:ext cx="6164034" cy="473589"/>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レンタカー代について、手引きを確認し計上対象外の経費は含まれていないことを確認の上、</a:t>
          </a:r>
          <a:endParaRPr lang="en-US" altLang="ja-JP" sz="1200" b="1">
            <a:latin typeface="Calibri" panose="020F0502020204030204"/>
            <a:ea typeface="ＭＳ Ｐゴシック" panose="020B0600070205080204" pitchFamily="50" charset="-128"/>
          </a:endParaRPr>
        </a:p>
        <a:p>
          <a:pPr>
            <a:defRPr/>
          </a:pPr>
          <a:r>
            <a:rPr lang="ja-JP" altLang="en-US" sz="1200" b="1">
              <a:latin typeface="Calibri" panose="020F0502020204030204"/>
              <a:ea typeface="ＭＳ Ｐゴシック" panose="020B0600070205080204" pitchFamily="50" charset="-128"/>
            </a:rPr>
            <a:t>チェックをいれてください</a:t>
          </a:r>
          <a:endParaRPr lang="ja-JP" altLang="ja-JP" sz="1200">
            <a:effectLst/>
          </a:endParaRPr>
        </a:p>
      </xdr:txBody>
    </xdr:sp>
    <xdr:clientData/>
  </xdr:twoCellAnchor>
  <xdr:twoCellAnchor>
    <xdr:from>
      <xdr:col>0</xdr:col>
      <xdr:colOff>95250</xdr:colOff>
      <xdr:row>0</xdr:row>
      <xdr:rowOff>196645</xdr:rowOff>
    </xdr:from>
    <xdr:to>
      <xdr:col>3</xdr:col>
      <xdr:colOff>612322</xdr:colOff>
      <xdr:row>0</xdr:row>
      <xdr:rowOff>620160</xdr:rowOff>
    </xdr:to>
    <xdr:sp macro="" textlink="">
      <xdr:nvSpPr>
        <xdr:cNvPr id="32" name="正方形/長方形 31">
          <a:extLst>
            <a:ext uri="{FF2B5EF4-FFF2-40B4-BE49-F238E27FC236}">
              <a16:creationId xmlns:a16="http://schemas.microsoft.com/office/drawing/2014/main" id="{00000000-0008-0000-0600-000020000000}"/>
            </a:ext>
          </a:extLst>
        </xdr:cNvPr>
        <xdr:cNvSpPr>
          <a:spLocks noChangeArrowheads="1"/>
        </xdr:cNvSpPr>
      </xdr:nvSpPr>
      <xdr:spPr bwMode="auto">
        <a:xfrm>
          <a:off x="95250" y="196645"/>
          <a:ext cx="2000251" cy="423515"/>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3</xdr:col>
      <xdr:colOff>693966</xdr:colOff>
      <xdr:row>0</xdr:row>
      <xdr:rowOff>172912</xdr:rowOff>
    </xdr:from>
    <xdr:to>
      <xdr:col>6</xdr:col>
      <xdr:colOff>68037</xdr:colOff>
      <xdr:row>0</xdr:row>
      <xdr:rowOff>610960</xdr:rowOff>
    </xdr:to>
    <xdr:sp macro="" textlink="">
      <xdr:nvSpPr>
        <xdr:cNvPr id="33" name="正方形/長方形 32">
          <a:extLst>
            <a:ext uri="{FF2B5EF4-FFF2-40B4-BE49-F238E27FC236}">
              <a16:creationId xmlns:a16="http://schemas.microsoft.com/office/drawing/2014/main" id="{00000000-0008-0000-0600-000021000000}"/>
            </a:ext>
          </a:extLst>
        </xdr:cNvPr>
        <xdr:cNvSpPr>
          <a:spLocks noChangeArrowheads="1"/>
        </xdr:cNvSpPr>
      </xdr:nvSpPr>
      <xdr:spPr bwMode="auto">
        <a:xfrm>
          <a:off x="2177145" y="172912"/>
          <a:ext cx="1619249" cy="438048"/>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6</xdr:col>
      <xdr:colOff>160564</xdr:colOff>
      <xdr:row>0</xdr:row>
      <xdr:rowOff>190601</xdr:rowOff>
    </xdr:from>
    <xdr:to>
      <xdr:col>9</xdr:col>
      <xdr:colOff>13608</xdr:colOff>
      <xdr:row>0</xdr:row>
      <xdr:rowOff>628649</xdr:rowOff>
    </xdr:to>
    <xdr:sp macro="" textlink="">
      <xdr:nvSpPr>
        <xdr:cNvPr id="34" name="正方形/長方形 33">
          <a:extLst>
            <a:ext uri="{FF2B5EF4-FFF2-40B4-BE49-F238E27FC236}">
              <a16:creationId xmlns:a16="http://schemas.microsoft.com/office/drawing/2014/main" id="{00000000-0008-0000-0600-000022000000}"/>
            </a:ext>
          </a:extLst>
        </xdr:cNvPr>
        <xdr:cNvSpPr>
          <a:spLocks noChangeArrowheads="1"/>
        </xdr:cNvSpPr>
      </xdr:nvSpPr>
      <xdr:spPr bwMode="auto">
        <a:xfrm>
          <a:off x="3888921" y="190601"/>
          <a:ext cx="2125437" cy="438048"/>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9</xdr:col>
      <xdr:colOff>148319</xdr:colOff>
      <xdr:row>0</xdr:row>
      <xdr:rowOff>190601</xdr:rowOff>
    </xdr:from>
    <xdr:to>
      <xdr:col>11</xdr:col>
      <xdr:colOff>149679</xdr:colOff>
      <xdr:row>0</xdr:row>
      <xdr:rowOff>628649</xdr:rowOff>
    </xdr:to>
    <xdr:sp macro="" textlink="">
      <xdr:nvSpPr>
        <xdr:cNvPr id="35" name="正方形/長方形 34">
          <a:extLst>
            <a:ext uri="{FF2B5EF4-FFF2-40B4-BE49-F238E27FC236}">
              <a16:creationId xmlns:a16="http://schemas.microsoft.com/office/drawing/2014/main" id="{00000000-0008-0000-0600-000023000000}"/>
            </a:ext>
          </a:extLst>
        </xdr:cNvPr>
        <xdr:cNvSpPr>
          <a:spLocks noChangeArrowheads="1"/>
        </xdr:cNvSpPr>
      </xdr:nvSpPr>
      <xdr:spPr bwMode="auto">
        <a:xfrm>
          <a:off x="6149069" y="190601"/>
          <a:ext cx="1647824" cy="438048"/>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11</xdr:col>
      <xdr:colOff>449037</xdr:colOff>
      <xdr:row>0</xdr:row>
      <xdr:rowOff>190601</xdr:rowOff>
    </xdr:from>
    <xdr:to>
      <xdr:col>15</xdr:col>
      <xdr:colOff>244928</xdr:colOff>
      <xdr:row>0</xdr:row>
      <xdr:rowOff>628649</xdr:rowOff>
    </xdr:to>
    <xdr:sp macro="" textlink="">
      <xdr:nvSpPr>
        <xdr:cNvPr id="36" name="正方形/長方形 35">
          <a:extLst>
            <a:ext uri="{FF2B5EF4-FFF2-40B4-BE49-F238E27FC236}">
              <a16:creationId xmlns:a16="http://schemas.microsoft.com/office/drawing/2014/main" id="{00000000-0008-0000-0600-000024000000}"/>
            </a:ext>
          </a:extLst>
        </xdr:cNvPr>
        <xdr:cNvSpPr>
          <a:spLocks noChangeArrowheads="1"/>
        </xdr:cNvSpPr>
      </xdr:nvSpPr>
      <xdr:spPr bwMode="auto">
        <a:xfrm>
          <a:off x="8096251" y="190601"/>
          <a:ext cx="2517320" cy="438048"/>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55150</xdr:colOff>
      <xdr:row>34</xdr:row>
      <xdr:rowOff>77881</xdr:rowOff>
    </xdr:from>
    <xdr:to>
      <xdr:col>13</xdr:col>
      <xdr:colOff>4484</xdr:colOff>
      <xdr:row>43</xdr:row>
      <xdr:rowOff>80362</xdr:rowOff>
    </xdr:to>
    <xdr:sp macro="" textlink="">
      <xdr:nvSpPr>
        <xdr:cNvPr id="25" name="正方形/長方形 24">
          <a:extLst>
            <a:ext uri="{FF2B5EF4-FFF2-40B4-BE49-F238E27FC236}">
              <a16:creationId xmlns:a16="http://schemas.microsoft.com/office/drawing/2014/main" id="{00000000-0008-0000-0700-000019000000}"/>
            </a:ext>
          </a:extLst>
        </xdr:cNvPr>
        <xdr:cNvSpPr>
          <a:spLocks noChangeArrowheads="1"/>
        </xdr:cNvSpPr>
      </xdr:nvSpPr>
      <xdr:spPr bwMode="auto">
        <a:xfrm>
          <a:off x="5377944" y="6879852"/>
          <a:ext cx="2896481" cy="151527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交通機関名をプルダウンより選択ください。（手入力も可）</a:t>
          </a:r>
          <a:endParaRPr lang="en-US" altLang="ja-JP" sz="1200" b="1">
            <a:latin typeface="Calibri" panose="020F0502020204030204"/>
            <a:ea typeface="ＭＳ Ｐゴシック" panose="020B0600070205080204" pitchFamily="50" charset="-128"/>
          </a:endParaRPr>
        </a:p>
        <a:p>
          <a:pPr>
            <a:defRPr/>
          </a:pPr>
          <a:r>
            <a:rPr lang="ja-JP" altLang="en-US" sz="1200" b="1">
              <a:latin typeface="Calibri" panose="020F0502020204030204"/>
              <a:ea typeface="ＭＳ Ｐゴシック" panose="020B0600070205080204" pitchFamily="50" charset="-128"/>
            </a:rPr>
            <a:t>同種類の車両を複数使用する場合は、</a:t>
          </a:r>
          <a:endParaRPr lang="en-US" altLang="ja-JP" sz="1200" b="1">
            <a:latin typeface="Calibri" panose="020F0502020204030204"/>
            <a:ea typeface="ＭＳ Ｐゴシック" panose="020B0600070205080204" pitchFamily="50" charset="-128"/>
          </a:endParaRPr>
        </a:p>
        <a:p>
          <a:pPr>
            <a:defRPr/>
          </a:pPr>
          <a:r>
            <a:rPr lang="ja-JP" altLang="en-US" sz="1200" b="1">
              <a:latin typeface="Calibri" panose="020F0502020204030204"/>
              <a:ea typeface="ＭＳ Ｐゴシック" panose="020B0600070205080204" pitchFamily="50" charset="-128"/>
            </a:rPr>
            <a:t>①・②と附番したものを選択してください。</a:t>
          </a:r>
          <a:endParaRPr lang="en-US" altLang="ja-JP" sz="1200" b="1">
            <a:latin typeface="Calibri" panose="020F0502020204030204"/>
            <a:ea typeface="ＭＳ Ｐゴシック" panose="020B0600070205080204" pitchFamily="50" charset="-128"/>
          </a:endParaRPr>
        </a:p>
        <a:p>
          <a:pPr>
            <a:defRPr/>
          </a:pPr>
          <a:r>
            <a:rPr lang="ja-JP" altLang="en-US" sz="1200" b="1">
              <a:latin typeface="Calibri" panose="020F0502020204030204"/>
              <a:ea typeface="ＭＳ Ｐゴシック" panose="020B0600070205080204" pitchFamily="50" charset="-128"/>
            </a:rPr>
            <a:t>車両を使用する場合は、様式</a:t>
          </a:r>
          <a:r>
            <a:rPr lang="en-US" altLang="ja-JP" sz="1200" b="1">
              <a:latin typeface="Calibri" panose="020F0502020204030204"/>
              <a:ea typeface="ＭＳ Ｐゴシック" panose="020B0600070205080204" pitchFamily="50" charset="-128"/>
            </a:rPr>
            <a:t>5</a:t>
          </a:r>
          <a:r>
            <a:rPr lang="ja-JP" altLang="en-US" sz="1200" b="1">
              <a:latin typeface="Calibri" panose="020F0502020204030204"/>
              <a:ea typeface="ＭＳ Ｐゴシック" panose="020B0600070205080204" pitchFamily="50" charset="-128"/>
            </a:rPr>
            <a:t>の作成が</a:t>
          </a:r>
          <a:endParaRPr lang="en-US" altLang="ja-JP" sz="1200" b="1">
            <a:latin typeface="Calibri" panose="020F0502020204030204"/>
            <a:ea typeface="ＭＳ Ｐゴシック" panose="020B0600070205080204" pitchFamily="50" charset="-128"/>
          </a:endParaRPr>
        </a:p>
        <a:p>
          <a:pPr>
            <a:defRPr/>
          </a:pPr>
          <a:r>
            <a:rPr lang="en-US" altLang="ja-JP" sz="1200" b="1">
              <a:latin typeface="Calibri" panose="020F0502020204030204"/>
              <a:ea typeface="ＭＳ Ｐゴシック" panose="020B0600070205080204" pitchFamily="50" charset="-128"/>
            </a:rPr>
            <a:t>1</a:t>
          </a:r>
          <a:r>
            <a:rPr lang="ja-JP" altLang="en-US" sz="1200" b="1">
              <a:latin typeface="Calibri" panose="020F0502020204030204"/>
              <a:ea typeface="ＭＳ Ｐゴシック" panose="020B0600070205080204" pitchFamily="50" charset="-128"/>
            </a:rPr>
            <a:t>台につき</a:t>
          </a:r>
          <a:r>
            <a:rPr lang="en-US" altLang="ja-JP" sz="1200" b="1">
              <a:latin typeface="Calibri" panose="020F0502020204030204"/>
              <a:ea typeface="ＭＳ Ｐゴシック" panose="020B0600070205080204" pitchFamily="50" charset="-128"/>
            </a:rPr>
            <a:t>1</a:t>
          </a:r>
          <a:r>
            <a:rPr lang="ja-JP" altLang="en-US" sz="1200" b="1">
              <a:latin typeface="Calibri" panose="020F0502020204030204"/>
              <a:ea typeface="ＭＳ Ｐゴシック" panose="020B0600070205080204" pitchFamily="50" charset="-128"/>
            </a:rPr>
            <a:t>枚必要です。</a:t>
          </a:r>
        </a:p>
      </xdr:txBody>
    </xdr:sp>
    <xdr:clientData/>
  </xdr:twoCellAnchor>
  <xdr:twoCellAnchor>
    <xdr:from>
      <xdr:col>7</xdr:col>
      <xdr:colOff>592549</xdr:colOff>
      <xdr:row>2</xdr:row>
      <xdr:rowOff>161845</xdr:rowOff>
    </xdr:from>
    <xdr:to>
      <xdr:col>8</xdr:col>
      <xdr:colOff>896471</xdr:colOff>
      <xdr:row>32</xdr:row>
      <xdr:rowOff>16420</xdr:rowOff>
    </xdr:to>
    <xdr:sp macro="" textlink="">
      <xdr:nvSpPr>
        <xdr:cNvPr id="26" name="角丸四角形 15">
          <a:extLst>
            <a:ext uri="{FF2B5EF4-FFF2-40B4-BE49-F238E27FC236}">
              <a16:creationId xmlns:a16="http://schemas.microsoft.com/office/drawing/2014/main" id="{00000000-0008-0000-0700-00001A000000}"/>
            </a:ext>
          </a:extLst>
        </xdr:cNvPr>
        <xdr:cNvSpPr/>
      </xdr:nvSpPr>
      <xdr:spPr>
        <a:xfrm>
          <a:off x="5321431" y="385963"/>
          <a:ext cx="897834" cy="6096251"/>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5</xdr:col>
      <xdr:colOff>721</xdr:colOff>
      <xdr:row>5</xdr:row>
      <xdr:rowOff>58271</xdr:rowOff>
    </xdr:from>
    <xdr:to>
      <xdr:col>6</xdr:col>
      <xdr:colOff>30500</xdr:colOff>
      <xdr:row>31</xdr:row>
      <xdr:rowOff>56029</xdr:rowOff>
    </xdr:to>
    <xdr:sp macro="" textlink="">
      <xdr:nvSpPr>
        <xdr:cNvPr id="27" name="角丸四角形 15">
          <a:extLst>
            <a:ext uri="{FF2B5EF4-FFF2-40B4-BE49-F238E27FC236}">
              <a16:creationId xmlns:a16="http://schemas.microsoft.com/office/drawing/2014/main" id="{00000000-0008-0000-0700-00001B000000}"/>
            </a:ext>
          </a:extLst>
        </xdr:cNvPr>
        <xdr:cNvSpPr/>
      </xdr:nvSpPr>
      <xdr:spPr>
        <a:xfrm>
          <a:off x="3833133" y="1178859"/>
          <a:ext cx="321132" cy="5174876"/>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xdr:col>
      <xdr:colOff>468407</xdr:colOff>
      <xdr:row>28</xdr:row>
      <xdr:rowOff>69717</xdr:rowOff>
    </xdr:from>
    <xdr:to>
      <xdr:col>3</xdr:col>
      <xdr:colOff>1715589</xdr:colOff>
      <xdr:row>33</xdr:row>
      <xdr:rowOff>137833</xdr:rowOff>
    </xdr:to>
    <xdr:sp macro="" textlink="">
      <xdr:nvSpPr>
        <xdr:cNvPr id="28" name="正方形/長方形 27">
          <a:extLst>
            <a:ext uri="{FF2B5EF4-FFF2-40B4-BE49-F238E27FC236}">
              <a16:creationId xmlns:a16="http://schemas.microsoft.com/office/drawing/2014/main" id="{00000000-0008-0000-0700-00001C000000}"/>
            </a:ext>
          </a:extLst>
        </xdr:cNvPr>
        <xdr:cNvSpPr>
          <a:spLocks noChangeArrowheads="1"/>
        </xdr:cNvSpPr>
      </xdr:nvSpPr>
      <xdr:spPr bwMode="auto">
        <a:xfrm>
          <a:off x="1342466" y="5863158"/>
          <a:ext cx="1852299" cy="908557"/>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⇔を選択した場合、往復分の距離・単価を御記入ください</a:t>
          </a:r>
        </a:p>
      </xdr:txBody>
    </xdr:sp>
    <xdr:clientData/>
  </xdr:twoCellAnchor>
  <xdr:twoCellAnchor>
    <xdr:from>
      <xdr:col>7</xdr:col>
      <xdr:colOff>14649</xdr:colOff>
      <xdr:row>2</xdr:row>
      <xdr:rowOff>180895</xdr:rowOff>
    </xdr:from>
    <xdr:to>
      <xdr:col>7</xdr:col>
      <xdr:colOff>562616</xdr:colOff>
      <xdr:row>31</xdr:row>
      <xdr:rowOff>73501</xdr:rowOff>
    </xdr:to>
    <xdr:sp macro="" textlink="">
      <xdr:nvSpPr>
        <xdr:cNvPr id="29" name="角丸四角形 15">
          <a:extLst>
            <a:ext uri="{FF2B5EF4-FFF2-40B4-BE49-F238E27FC236}">
              <a16:creationId xmlns:a16="http://schemas.microsoft.com/office/drawing/2014/main" id="{00000000-0008-0000-0700-00001D000000}"/>
            </a:ext>
          </a:extLst>
        </xdr:cNvPr>
        <xdr:cNvSpPr/>
      </xdr:nvSpPr>
      <xdr:spPr>
        <a:xfrm>
          <a:off x="4743531" y="405013"/>
          <a:ext cx="547967" cy="5966194"/>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3</xdr:col>
      <xdr:colOff>1010132</xdr:colOff>
      <xdr:row>34</xdr:row>
      <xdr:rowOff>96932</xdr:rowOff>
    </xdr:from>
    <xdr:to>
      <xdr:col>7</xdr:col>
      <xdr:colOff>483103</xdr:colOff>
      <xdr:row>41</xdr:row>
      <xdr:rowOff>10246</xdr:rowOff>
    </xdr:to>
    <xdr:sp macro="" textlink="">
      <xdr:nvSpPr>
        <xdr:cNvPr id="30" name="正方形/長方形 29">
          <a:extLst>
            <a:ext uri="{FF2B5EF4-FFF2-40B4-BE49-F238E27FC236}">
              <a16:creationId xmlns:a16="http://schemas.microsoft.com/office/drawing/2014/main" id="{00000000-0008-0000-0700-00001E000000}"/>
            </a:ext>
          </a:extLst>
        </xdr:cNvPr>
        <xdr:cNvSpPr>
          <a:spLocks noChangeArrowheads="1"/>
        </xdr:cNvSpPr>
      </xdr:nvSpPr>
      <xdr:spPr bwMode="auto">
        <a:xfrm>
          <a:off x="2489308" y="6898903"/>
          <a:ext cx="2722677" cy="1089931"/>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下記の場合は距離も記入してください。</a:t>
          </a:r>
        </a:p>
        <a:p>
          <a:pPr>
            <a:defRPr/>
          </a:pPr>
          <a:r>
            <a:rPr lang="ja-JP" altLang="en-US" sz="1200" b="1">
              <a:latin typeface="Calibri" panose="020F0502020204030204"/>
              <a:ea typeface="ＭＳ Ｐゴシック" panose="020B0600070205080204" pitchFamily="50" charset="-128"/>
            </a:rPr>
            <a:t>　・車両を利用する場合</a:t>
          </a:r>
        </a:p>
        <a:p>
          <a:pPr>
            <a:defRPr/>
          </a:pPr>
          <a:r>
            <a:rPr lang="ja-JP" altLang="en-US" sz="1200" b="1">
              <a:latin typeface="Calibri" panose="020F0502020204030204"/>
              <a:ea typeface="ＭＳ Ｐゴシック" panose="020B0600070205080204" pitchFamily="50" charset="-128"/>
            </a:rPr>
            <a:t>　・特急料金を計上する場合</a:t>
          </a:r>
        </a:p>
        <a:p>
          <a:pPr>
            <a:defRPr/>
          </a:pPr>
          <a:r>
            <a:rPr lang="ja-JP" altLang="en-US" sz="1200" b="1">
              <a:latin typeface="Calibri" panose="020F0502020204030204"/>
              <a:ea typeface="ＭＳ Ｐゴシック" panose="020B0600070205080204" pitchFamily="50" charset="-128"/>
            </a:rPr>
            <a:t>　・宿泊のない日に日当を計上する場合</a:t>
          </a:r>
        </a:p>
      </xdr:txBody>
    </xdr:sp>
    <xdr:clientData/>
  </xdr:twoCellAnchor>
  <xdr:twoCellAnchor>
    <xdr:from>
      <xdr:col>13</xdr:col>
      <xdr:colOff>840441</xdr:colOff>
      <xdr:row>3</xdr:row>
      <xdr:rowOff>12167</xdr:rowOff>
    </xdr:from>
    <xdr:to>
      <xdr:col>15</xdr:col>
      <xdr:colOff>22413</xdr:colOff>
      <xdr:row>30</xdr:row>
      <xdr:rowOff>67236</xdr:rowOff>
    </xdr:to>
    <xdr:sp macro="" textlink="">
      <xdr:nvSpPr>
        <xdr:cNvPr id="31" name="角丸四角形 15">
          <a:extLst>
            <a:ext uri="{FF2B5EF4-FFF2-40B4-BE49-F238E27FC236}">
              <a16:creationId xmlns:a16="http://schemas.microsoft.com/office/drawing/2014/main" id="{00000000-0008-0000-0700-00001F000000}"/>
            </a:ext>
          </a:extLst>
        </xdr:cNvPr>
        <xdr:cNvSpPr/>
      </xdr:nvSpPr>
      <xdr:spPr>
        <a:xfrm>
          <a:off x="9110382" y="460402"/>
          <a:ext cx="717178" cy="573645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22</xdr:col>
      <xdr:colOff>9926</xdr:colOff>
      <xdr:row>2</xdr:row>
      <xdr:rowOff>198184</xdr:rowOff>
    </xdr:from>
    <xdr:to>
      <xdr:col>23</xdr:col>
      <xdr:colOff>8564</xdr:colOff>
      <xdr:row>31</xdr:row>
      <xdr:rowOff>114918</xdr:rowOff>
    </xdr:to>
    <xdr:sp macro="" textlink="">
      <xdr:nvSpPr>
        <xdr:cNvPr id="32" name="角丸四角形 15">
          <a:extLst>
            <a:ext uri="{FF2B5EF4-FFF2-40B4-BE49-F238E27FC236}">
              <a16:creationId xmlns:a16="http://schemas.microsoft.com/office/drawing/2014/main" id="{00000000-0008-0000-0700-000020000000}"/>
            </a:ext>
          </a:extLst>
        </xdr:cNvPr>
        <xdr:cNvSpPr/>
      </xdr:nvSpPr>
      <xdr:spPr>
        <a:xfrm>
          <a:off x="13501808" y="422302"/>
          <a:ext cx="603756" cy="599032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15</xdr:col>
      <xdr:colOff>197225</xdr:colOff>
      <xdr:row>31</xdr:row>
      <xdr:rowOff>80443</xdr:rowOff>
    </xdr:from>
    <xdr:to>
      <xdr:col>21</xdr:col>
      <xdr:colOff>445275</xdr:colOff>
      <xdr:row>41</xdr:row>
      <xdr:rowOff>107576</xdr:rowOff>
    </xdr:to>
    <xdr:sp macro="" textlink="">
      <xdr:nvSpPr>
        <xdr:cNvPr id="33" name="正方形/長方形 32">
          <a:extLst>
            <a:ext uri="{FF2B5EF4-FFF2-40B4-BE49-F238E27FC236}">
              <a16:creationId xmlns:a16="http://schemas.microsoft.com/office/drawing/2014/main" id="{00000000-0008-0000-0700-000021000000}"/>
            </a:ext>
          </a:extLst>
        </xdr:cNvPr>
        <xdr:cNvSpPr>
          <a:spLocks noChangeArrowheads="1"/>
        </xdr:cNvSpPr>
      </xdr:nvSpPr>
      <xdr:spPr bwMode="auto">
        <a:xfrm>
          <a:off x="10002372" y="6378149"/>
          <a:ext cx="3262432" cy="170801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・添付する資料の資料番号を記入してください。同一の資料内に複数の経費が含まれる場合は枝番をつける等、計上金額と係属する箇所を明確に示してください。</a:t>
          </a:r>
        </a:p>
        <a:p>
          <a:pPr>
            <a:defRPr/>
          </a:pPr>
          <a:r>
            <a:rPr lang="ja-JP" altLang="en-US" sz="1000" b="1">
              <a:latin typeface="Calibri" panose="020F0502020204030204"/>
              <a:ea typeface="ＭＳ Ｐゴシック" panose="020B0600070205080204" pitchFamily="50" charset="-128"/>
            </a:rPr>
            <a:t>・計上にあたり証憑書類の添付を必要とする箇所については、</a:t>
          </a:r>
          <a:r>
            <a:rPr lang="en-US" altLang="ja-JP" sz="1000" b="1">
              <a:latin typeface="Calibri" panose="020F0502020204030204"/>
              <a:ea typeface="ＭＳ Ｐゴシック" panose="020B0600070205080204" pitchFamily="50" charset="-128"/>
            </a:rPr>
            <a:t>20</a:t>
          </a:r>
          <a:r>
            <a:rPr lang="ja-JP" altLang="en-US" sz="1000" b="1">
              <a:latin typeface="Calibri" panose="020F0502020204030204"/>
              <a:ea typeface="ＭＳ Ｐゴシック" panose="020B0600070205080204" pitchFamily="50" charset="-128"/>
            </a:rPr>
            <a:t>ページ～</a:t>
          </a:r>
          <a:r>
            <a:rPr lang="en-US" altLang="ja-JP" sz="1000" b="1">
              <a:latin typeface="Calibri" panose="020F0502020204030204"/>
              <a:ea typeface="ＭＳ Ｐゴシック" panose="020B0600070205080204" pitchFamily="50" charset="-128"/>
            </a:rPr>
            <a:t>25</a:t>
          </a:r>
          <a:r>
            <a:rPr lang="ja-JP" altLang="en-US" sz="1000" b="1">
              <a:latin typeface="Calibri" panose="020F0502020204030204"/>
              <a:ea typeface="ＭＳ Ｐゴシック" panose="020B0600070205080204" pitchFamily="50" charset="-128"/>
            </a:rPr>
            <a:t>ページを参照してください。</a:t>
          </a:r>
        </a:p>
      </xdr:txBody>
    </xdr:sp>
    <xdr:clientData/>
  </xdr:twoCellAnchor>
  <xdr:twoCellAnchor>
    <xdr:from>
      <xdr:col>23</xdr:col>
      <xdr:colOff>75238</xdr:colOff>
      <xdr:row>3</xdr:row>
      <xdr:rowOff>21692</xdr:rowOff>
    </xdr:from>
    <xdr:to>
      <xdr:col>25</xdr:col>
      <xdr:colOff>1210235</xdr:colOff>
      <xdr:row>5</xdr:row>
      <xdr:rowOff>96371</xdr:rowOff>
    </xdr:to>
    <xdr:sp macro="" textlink="">
      <xdr:nvSpPr>
        <xdr:cNvPr id="34" name="角丸四角形 15">
          <a:extLst>
            <a:ext uri="{FF2B5EF4-FFF2-40B4-BE49-F238E27FC236}">
              <a16:creationId xmlns:a16="http://schemas.microsoft.com/office/drawing/2014/main" id="{00000000-0008-0000-0700-000022000000}"/>
            </a:ext>
          </a:extLst>
        </xdr:cNvPr>
        <xdr:cNvSpPr/>
      </xdr:nvSpPr>
      <xdr:spPr>
        <a:xfrm>
          <a:off x="14172238" y="1478457"/>
          <a:ext cx="4104556" cy="74703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23</xdr:col>
      <xdr:colOff>145676</xdr:colOff>
      <xdr:row>27</xdr:row>
      <xdr:rowOff>100852</xdr:rowOff>
    </xdr:from>
    <xdr:to>
      <xdr:col>25</xdr:col>
      <xdr:colOff>1170776</xdr:colOff>
      <xdr:row>45</xdr:row>
      <xdr:rowOff>42342</xdr:rowOff>
    </xdr:to>
    <xdr:sp macro="" textlink="">
      <xdr:nvSpPr>
        <xdr:cNvPr id="35" name="正方形/長方形 34">
          <a:extLst>
            <a:ext uri="{FF2B5EF4-FFF2-40B4-BE49-F238E27FC236}">
              <a16:creationId xmlns:a16="http://schemas.microsoft.com/office/drawing/2014/main" id="{00000000-0008-0000-0700-000023000000}"/>
            </a:ext>
          </a:extLst>
        </xdr:cNvPr>
        <xdr:cNvSpPr>
          <a:spLocks noChangeArrowheads="1"/>
        </xdr:cNvSpPr>
      </xdr:nvSpPr>
      <xdr:spPr bwMode="auto">
        <a:xfrm>
          <a:off x="14242676" y="5726205"/>
          <a:ext cx="3994659" cy="2967078"/>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見積時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様式２</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に記入した移動起点と異なる場所から移動する場合、理由を記入</a:t>
          </a:r>
        </a:p>
        <a:p>
          <a:pPr>
            <a:defRPr/>
          </a:pPr>
          <a:r>
            <a:rPr lang="ja-JP" altLang="en-US" sz="1000" b="1">
              <a:latin typeface="Calibri" panose="020F0502020204030204"/>
              <a:ea typeface="ＭＳ Ｐゴシック" panose="020B0600070205080204" pitchFamily="50" charset="-128"/>
            </a:rPr>
            <a:t>・交通機関の選択欄で「その他」を選択した場合、利用する交通手段を備考へ記入</a:t>
          </a:r>
        </a:p>
        <a:p>
          <a:pPr>
            <a:defRPr/>
          </a:pPr>
          <a:r>
            <a:rPr lang="ja-JP" altLang="en-US" sz="1000" b="1">
              <a:latin typeface="Calibri" panose="020F0502020204030204"/>
              <a:ea typeface="ＭＳ Ｐゴシック" panose="020B0600070205080204" pitchFamily="50" charset="-128"/>
            </a:rPr>
            <a:t>・公共交通機関以外を利用の場合、各列に以下の点を記入</a:t>
          </a:r>
        </a:p>
        <a:p>
          <a:pPr>
            <a:defRPr/>
          </a:pPr>
          <a:r>
            <a:rPr lang="ja-JP" altLang="en-US" sz="1000" b="1">
              <a:latin typeface="Calibri" panose="020F0502020204030204"/>
              <a:ea typeface="ＭＳ Ｐゴシック" panose="020B0600070205080204" pitchFamily="50" charset="-128"/>
            </a:rPr>
            <a:t>　　・公共交通機関の有無</a:t>
          </a:r>
        </a:p>
        <a:p>
          <a:pPr>
            <a:defRPr/>
          </a:pPr>
          <a:r>
            <a:rPr lang="ja-JP" altLang="en-US" sz="1000" b="1">
              <a:latin typeface="Calibri" panose="020F0502020204030204"/>
              <a:ea typeface="ＭＳ Ｐゴシック" panose="020B0600070205080204" pitchFamily="50" charset="-128"/>
            </a:rPr>
            <a:t>　　・公共交通機関がある場合は、公共交通機関利用時との金額</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時間的効率面の比較</a:t>
          </a:r>
        </a:p>
        <a:p>
          <a:pPr>
            <a:defRPr/>
          </a:pPr>
          <a:r>
            <a:rPr lang="ja-JP" altLang="en-US" sz="1000" b="1">
              <a:latin typeface="Calibri" panose="020F0502020204030204"/>
              <a:ea typeface="ＭＳ Ｐゴシック" panose="020B0600070205080204" pitchFamily="50" charset="-128"/>
            </a:rPr>
            <a:t>　　・公共交通機関以外を利用する理由</a:t>
          </a:r>
          <a:endParaRPr lang="en-US" altLang="ja-JP" sz="1000" b="1">
            <a:latin typeface="Calibri" panose="020F0502020204030204"/>
            <a:ea typeface="ＭＳ Ｐゴシック" panose="020B0600070205080204" pitchFamily="50" charset="-128"/>
          </a:endParaRPr>
        </a:p>
        <a:p>
          <a:pPr>
            <a:defRPr/>
          </a:pPr>
          <a:endParaRPr lang="ja-JP" altLang="en-US"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見積精査時に、移動方法の見直しや理由の不足について指摘を受けた場合は、精算時までに再検討の上、修正をお願いいたします。内容の見直し後も理由や妥当性について明確な説明が得られない場合、計上は認められません。</a:t>
          </a:r>
        </a:p>
      </xdr:txBody>
    </xdr:sp>
    <xdr:clientData/>
  </xdr:twoCellAnchor>
  <xdr:twoCellAnchor>
    <xdr:from>
      <xdr:col>12</xdr:col>
      <xdr:colOff>27856</xdr:colOff>
      <xdr:row>52</xdr:row>
      <xdr:rowOff>145116</xdr:rowOff>
    </xdr:from>
    <xdr:to>
      <xdr:col>22</xdr:col>
      <xdr:colOff>381400</xdr:colOff>
      <xdr:row>54</xdr:row>
      <xdr:rowOff>9124</xdr:rowOff>
    </xdr:to>
    <xdr:sp macro="" textlink="">
      <xdr:nvSpPr>
        <xdr:cNvPr id="36" name="角丸四角形 15">
          <a:extLst>
            <a:ext uri="{FF2B5EF4-FFF2-40B4-BE49-F238E27FC236}">
              <a16:creationId xmlns:a16="http://schemas.microsoft.com/office/drawing/2014/main" id="{00000000-0008-0000-0700-000024000000}"/>
            </a:ext>
          </a:extLst>
        </xdr:cNvPr>
        <xdr:cNvSpPr/>
      </xdr:nvSpPr>
      <xdr:spPr>
        <a:xfrm>
          <a:off x="8006444" y="10981204"/>
          <a:ext cx="5866838" cy="26742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12</xdr:col>
      <xdr:colOff>134872</xdr:colOff>
      <xdr:row>44</xdr:row>
      <xdr:rowOff>8004</xdr:rowOff>
    </xdr:from>
    <xdr:to>
      <xdr:col>22</xdr:col>
      <xdr:colOff>373556</xdr:colOff>
      <xdr:row>52</xdr:row>
      <xdr:rowOff>11767</xdr:rowOff>
    </xdr:to>
    <xdr:sp macro="" textlink="">
      <xdr:nvSpPr>
        <xdr:cNvPr id="37" name="正方形/長方形 36">
          <a:extLst>
            <a:ext uri="{FF2B5EF4-FFF2-40B4-BE49-F238E27FC236}">
              <a16:creationId xmlns:a16="http://schemas.microsoft.com/office/drawing/2014/main" id="{00000000-0008-0000-0700-000025000000}"/>
            </a:ext>
          </a:extLst>
        </xdr:cNvPr>
        <xdr:cNvSpPr>
          <a:spLocks noChangeArrowheads="1"/>
        </xdr:cNvSpPr>
      </xdr:nvSpPr>
      <xdr:spPr bwMode="auto">
        <a:xfrm>
          <a:off x="8113460" y="8490857"/>
          <a:ext cx="5751978" cy="1348469"/>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50" b="1">
              <a:latin typeface="Calibri" panose="020F0502020204030204"/>
              <a:ea typeface="ＭＳ Ｐゴシック" panose="020B0600070205080204" pitchFamily="50" charset="-128"/>
            </a:rPr>
            <a:t>・自動計算式が設定されていますが、最終的に各項目ごとに全ての値が足し上げられているか</a:t>
          </a:r>
          <a:endParaRPr lang="en-US" altLang="ja-JP" sz="1050" b="1">
            <a:latin typeface="Calibri" panose="020F0502020204030204"/>
            <a:ea typeface="ＭＳ Ｐゴシック" panose="020B0600070205080204" pitchFamily="50" charset="-128"/>
          </a:endParaRPr>
        </a:p>
        <a:p>
          <a:pPr>
            <a:defRPr/>
          </a:pPr>
          <a:r>
            <a:rPr lang="ja-JP" altLang="en-US" sz="1050" b="1">
              <a:latin typeface="Calibri" panose="020F0502020204030204"/>
              <a:ea typeface="ＭＳ Ｐゴシック" panose="020B0600070205080204" pitchFamily="50" charset="-128"/>
            </a:rPr>
            <a:t>確認の上、提出してください。</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見積時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の各摘要の合計金額は</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様式１</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精算時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の各摘要の合計金額は</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様式８</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xdr:txBody>
    </xdr:sp>
    <xdr:clientData/>
  </xdr:twoCellAnchor>
  <xdr:twoCellAnchor>
    <xdr:from>
      <xdr:col>18</xdr:col>
      <xdr:colOff>136918</xdr:colOff>
      <xdr:row>1</xdr:row>
      <xdr:rowOff>0</xdr:rowOff>
    </xdr:from>
    <xdr:to>
      <xdr:col>22</xdr:col>
      <xdr:colOff>485615</xdr:colOff>
      <xdr:row>2</xdr:row>
      <xdr:rowOff>110858</xdr:rowOff>
    </xdr:to>
    <xdr:sp macro="" textlink="">
      <xdr:nvSpPr>
        <xdr:cNvPr id="38" name="正方形/長方形 37">
          <a:extLst>
            <a:ext uri="{FF2B5EF4-FFF2-40B4-BE49-F238E27FC236}">
              <a16:creationId xmlns:a16="http://schemas.microsoft.com/office/drawing/2014/main" id="{00000000-0008-0000-0700-000026000000}"/>
            </a:ext>
          </a:extLst>
        </xdr:cNvPr>
        <xdr:cNvSpPr>
          <a:spLocks noChangeArrowheads="1"/>
        </xdr:cNvSpPr>
      </xdr:nvSpPr>
      <xdr:spPr bwMode="auto">
        <a:xfrm>
          <a:off x="11499683" y="0"/>
          <a:ext cx="2477814" cy="334976"/>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該当する方に〇をつけてください</a:t>
          </a:r>
        </a:p>
      </xdr:txBody>
    </xdr:sp>
    <xdr:clientData/>
  </xdr:twoCellAnchor>
  <xdr:twoCellAnchor>
    <xdr:from>
      <xdr:col>36</xdr:col>
      <xdr:colOff>122062</xdr:colOff>
      <xdr:row>2</xdr:row>
      <xdr:rowOff>217235</xdr:rowOff>
    </xdr:from>
    <xdr:to>
      <xdr:col>56</xdr:col>
      <xdr:colOff>10243</xdr:colOff>
      <xdr:row>15</xdr:row>
      <xdr:rowOff>27935</xdr:rowOff>
    </xdr:to>
    <xdr:sp macro="" textlink="">
      <xdr:nvSpPr>
        <xdr:cNvPr id="39" name="角丸四角形 15">
          <a:extLst>
            <a:ext uri="{FF2B5EF4-FFF2-40B4-BE49-F238E27FC236}">
              <a16:creationId xmlns:a16="http://schemas.microsoft.com/office/drawing/2014/main" id="{00000000-0008-0000-0700-000027000000}"/>
            </a:ext>
          </a:extLst>
        </xdr:cNvPr>
        <xdr:cNvSpPr/>
      </xdr:nvSpPr>
      <xdr:spPr>
        <a:xfrm>
          <a:off x="21592533" y="441353"/>
          <a:ext cx="5648004" cy="2388053"/>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40</xdr:col>
      <xdr:colOff>34257</xdr:colOff>
      <xdr:row>15</xdr:row>
      <xdr:rowOff>134792</xdr:rowOff>
    </xdr:from>
    <xdr:to>
      <xdr:col>54</xdr:col>
      <xdr:colOff>132869</xdr:colOff>
      <xdr:row>21</xdr:row>
      <xdr:rowOff>129749</xdr:rowOff>
    </xdr:to>
    <xdr:sp macro="" textlink="">
      <xdr:nvSpPr>
        <xdr:cNvPr id="40" name="正方形/長方形 39">
          <a:extLst>
            <a:ext uri="{FF2B5EF4-FFF2-40B4-BE49-F238E27FC236}">
              <a16:creationId xmlns:a16="http://schemas.microsoft.com/office/drawing/2014/main" id="{00000000-0008-0000-0700-000028000000}"/>
            </a:ext>
          </a:extLst>
        </xdr:cNvPr>
        <xdr:cNvSpPr>
          <a:spLocks noChangeArrowheads="1"/>
        </xdr:cNvSpPr>
      </xdr:nvSpPr>
      <xdr:spPr bwMode="auto">
        <a:xfrm>
          <a:off x="22591698" y="3944792"/>
          <a:ext cx="3706906" cy="1373281"/>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kumimoji="1" lang="ja-JP" altLang="ja-JP" sz="1000" b="1" kern="1200">
              <a:solidFill>
                <a:sysClr val="windowText" lastClr="000000"/>
              </a:solidFill>
              <a:effectLst/>
              <a:latin typeface="Times New Roman" charset="0"/>
              <a:ea typeface="ＭＳ Ｐゴシック" charset="0"/>
              <a:cs typeface="ＭＳ Ｐゴシック" charset="0"/>
            </a:rPr>
            <a:t>公演時間・終演時間</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実際のワークショップ・本公演時間を御記入ください。（お昼休憩等は含まない）</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出発時間・会場入時間・会場出発時間・帰着時間</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前泊や後泊が発生した場合に、時間を御記入ください。</a:t>
          </a:r>
          <a:endParaRPr lang="en-US" altLang="ja-JP" sz="1000" b="1">
            <a:latin typeface="Calibri" panose="020F0502020204030204"/>
            <a:ea typeface="ＭＳ Ｐゴシック" panose="020B0600070205080204" pitchFamily="50" charset="-128"/>
          </a:endParaRPr>
        </a:p>
      </xdr:txBody>
    </xdr:sp>
    <xdr:clientData/>
  </xdr:twoCellAnchor>
  <xdr:twoCellAnchor>
    <xdr:from>
      <xdr:col>10</xdr:col>
      <xdr:colOff>326975</xdr:colOff>
      <xdr:row>54</xdr:row>
      <xdr:rowOff>54668</xdr:rowOff>
    </xdr:from>
    <xdr:to>
      <xdr:col>15</xdr:col>
      <xdr:colOff>70037</xdr:colOff>
      <xdr:row>56</xdr:row>
      <xdr:rowOff>28495</xdr:rowOff>
    </xdr:to>
    <xdr:sp macro="" textlink="">
      <xdr:nvSpPr>
        <xdr:cNvPr id="41" name="角丸四角形 15">
          <a:extLst>
            <a:ext uri="{FF2B5EF4-FFF2-40B4-BE49-F238E27FC236}">
              <a16:creationId xmlns:a16="http://schemas.microsoft.com/office/drawing/2014/main" id="{00000000-0008-0000-0700-000029000000}"/>
            </a:ext>
          </a:extLst>
        </xdr:cNvPr>
        <xdr:cNvSpPr/>
      </xdr:nvSpPr>
      <xdr:spPr>
        <a:xfrm>
          <a:off x="7285828" y="10285639"/>
          <a:ext cx="2589356" cy="36603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14</xdr:col>
      <xdr:colOff>108537</xdr:colOff>
      <xdr:row>57</xdr:row>
      <xdr:rowOff>37298</xdr:rowOff>
    </xdr:from>
    <xdr:to>
      <xdr:col>19</xdr:col>
      <xdr:colOff>410776</xdr:colOff>
      <xdr:row>59</xdr:row>
      <xdr:rowOff>104615</xdr:rowOff>
    </xdr:to>
    <xdr:sp macro="" textlink="">
      <xdr:nvSpPr>
        <xdr:cNvPr id="42" name="正方形/長方形 41">
          <a:extLst>
            <a:ext uri="{FF2B5EF4-FFF2-40B4-BE49-F238E27FC236}">
              <a16:creationId xmlns:a16="http://schemas.microsoft.com/office/drawing/2014/main" id="{00000000-0008-0000-0700-00002A000000}"/>
            </a:ext>
          </a:extLst>
        </xdr:cNvPr>
        <xdr:cNvSpPr>
          <a:spLocks noChangeArrowheads="1"/>
        </xdr:cNvSpPr>
      </xdr:nvSpPr>
      <xdr:spPr bwMode="auto">
        <a:xfrm>
          <a:off x="9230125" y="10828563"/>
          <a:ext cx="3126122" cy="403493"/>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最終支払日（予定日）を御記入ください</a:t>
          </a:r>
        </a:p>
      </xdr:txBody>
    </xdr:sp>
    <xdr:clientData/>
  </xdr:twoCellAnchor>
  <xdr:twoCellAnchor>
    <xdr:from>
      <xdr:col>18</xdr:col>
      <xdr:colOff>509550</xdr:colOff>
      <xdr:row>54</xdr:row>
      <xdr:rowOff>73718</xdr:rowOff>
    </xdr:from>
    <xdr:to>
      <xdr:col>23</xdr:col>
      <xdr:colOff>51706</xdr:colOff>
      <xdr:row>56</xdr:row>
      <xdr:rowOff>47545</xdr:rowOff>
    </xdr:to>
    <xdr:sp macro="" textlink="">
      <xdr:nvSpPr>
        <xdr:cNvPr id="43" name="角丸四角形 15">
          <a:extLst>
            <a:ext uri="{FF2B5EF4-FFF2-40B4-BE49-F238E27FC236}">
              <a16:creationId xmlns:a16="http://schemas.microsoft.com/office/drawing/2014/main" id="{00000000-0008-0000-0700-00002B000000}"/>
            </a:ext>
          </a:extLst>
        </xdr:cNvPr>
        <xdr:cNvSpPr/>
      </xdr:nvSpPr>
      <xdr:spPr>
        <a:xfrm>
          <a:off x="11872315" y="11313218"/>
          <a:ext cx="2276391" cy="366033"/>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22</xdr:col>
      <xdr:colOff>549089</xdr:colOff>
      <xdr:row>1</xdr:row>
      <xdr:rowOff>1</xdr:rowOff>
    </xdr:from>
    <xdr:to>
      <xdr:col>25</xdr:col>
      <xdr:colOff>1221441</xdr:colOff>
      <xdr:row>2</xdr:row>
      <xdr:rowOff>201706</xdr:rowOff>
    </xdr:to>
    <xdr:sp macro="" textlink="">
      <xdr:nvSpPr>
        <xdr:cNvPr id="44" name="角丸四角形 15">
          <a:extLst>
            <a:ext uri="{FF2B5EF4-FFF2-40B4-BE49-F238E27FC236}">
              <a16:creationId xmlns:a16="http://schemas.microsoft.com/office/drawing/2014/main" id="{00000000-0008-0000-0700-00002C000000}"/>
            </a:ext>
          </a:extLst>
        </xdr:cNvPr>
        <xdr:cNvSpPr/>
      </xdr:nvSpPr>
      <xdr:spPr>
        <a:xfrm>
          <a:off x="14040971" y="1008530"/>
          <a:ext cx="4247029" cy="425823"/>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78441</xdr:colOff>
      <xdr:row>0</xdr:row>
      <xdr:rowOff>251332</xdr:rowOff>
    </xdr:from>
    <xdr:to>
      <xdr:col>3</xdr:col>
      <xdr:colOff>599516</xdr:colOff>
      <xdr:row>0</xdr:row>
      <xdr:rowOff>776244</xdr:rowOff>
    </xdr:to>
    <xdr:sp macro="" textlink="">
      <xdr:nvSpPr>
        <xdr:cNvPr id="22" name="正方形/長方形 21">
          <a:extLst>
            <a:ext uri="{FF2B5EF4-FFF2-40B4-BE49-F238E27FC236}">
              <a16:creationId xmlns:a16="http://schemas.microsoft.com/office/drawing/2014/main" id="{00000000-0008-0000-0700-000016000000}"/>
            </a:ext>
          </a:extLst>
        </xdr:cNvPr>
        <xdr:cNvSpPr>
          <a:spLocks noChangeArrowheads="1"/>
        </xdr:cNvSpPr>
      </xdr:nvSpPr>
      <xdr:spPr bwMode="auto">
        <a:xfrm>
          <a:off x="78441" y="251332"/>
          <a:ext cx="2000251"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3</xdr:col>
      <xdr:colOff>681160</xdr:colOff>
      <xdr:row>0</xdr:row>
      <xdr:rowOff>224118</xdr:rowOff>
    </xdr:from>
    <xdr:to>
      <xdr:col>4</xdr:col>
      <xdr:colOff>518673</xdr:colOff>
      <xdr:row>0</xdr:row>
      <xdr:rowOff>767043</xdr:rowOff>
    </xdr:to>
    <xdr:sp macro="" textlink="">
      <xdr:nvSpPr>
        <xdr:cNvPr id="23" name="正方形/長方形 22">
          <a:extLst>
            <a:ext uri="{FF2B5EF4-FFF2-40B4-BE49-F238E27FC236}">
              <a16:creationId xmlns:a16="http://schemas.microsoft.com/office/drawing/2014/main" id="{00000000-0008-0000-0700-000017000000}"/>
            </a:ext>
          </a:extLst>
        </xdr:cNvPr>
        <xdr:cNvSpPr>
          <a:spLocks noChangeArrowheads="1"/>
        </xdr:cNvSpPr>
      </xdr:nvSpPr>
      <xdr:spPr bwMode="auto">
        <a:xfrm>
          <a:off x="2160336" y="224118"/>
          <a:ext cx="1619249"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5</xdr:col>
      <xdr:colOff>39700</xdr:colOff>
      <xdr:row>0</xdr:row>
      <xdr:rowOff>241807</xdr:rowOff>
    </xdr:from>
    <xdr:to>
      <xdr:col>8</xdr:col>
      <xdr:colOff>674755</xdr:colOff>
      <xdr:row>0</xdr:row>
      <xdr:rowOff>784732</xdr:rowOff>
    </xdr:to>
    <xdr:sp macro="" textlink="">
      <xdr:nvSpPr>
        <xdr:cNvPr id="24" name="正方形/長方形 23">
          <a:extLst>
            <a:ext uri="{FF2B5EF4-FFF2-40B4-BE49-F238E27FC236}">
              <a16:creationId xmlns:a16="http://schemas.microsoft.com/office/drawing/2014/main" id="{00000000-0008-0000-0700-000018000000}"/>
            </a:ext>
          </a:extLst>
        </xdr:cNvPr>
        <xdr:cNvSpPr>
          <a:spLocks noChangeArrowheads="1"/>
        </xdr:cNvSpPr>
      </xdr:nvSpPr>
      <xdr:spPr bwMode="auto">
        <a:xfrm>
          <a:off x="3872112" y="241807"/>
          <a:ext cx="2125437"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8</xdr:col>
      <xdr:colOff>809466</xdr:colOff>
      <xdr:row>0</xdr:row>
      <xdr:rowOff>241807</xdr:rowOff>
    </xdr:from>
    <xdr:to>
      <xdr:col>11</xdr:col>
      <xdr:colOff>406613</xdr:colOff>
      <xdr:row>0</xdr:row>
      <xdr:rowOff>784732</xdr:rowOff>
    </xdr:to>
    <xdr:sp macro="" textlink="">
      <xdr:nvSpPr>
        <xdr:cNvPr id="45" name="正方形/長方形 44">
          <a:extLst>
            <a:ext uri="{FF2B5EF4-FFF2-40B4-BE49-F238E27FC236}">
              <a16:creationId xmlns:a16="http://schemas.microsoft.com/office/drawing/2014/main" id="{00000000-0008-0000-0700-00002D000000}"/>
            </a:ext>
          </a:extLst>
        </xdr:cNvPr>
        <xdr:cNvSpPr>
          <a:spLocks noChangeArrowheads="1"/>
        </xdr:cNvSpPr>
      </xdr:nvSpPr>
      <xdr:spPr bwMode="auto">
        <a:xfrm>
          <a:off x="6132260" y="241807"/>
          <a:ext cx="1647824"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504825</xdr:colOff>
      <xdr:row>31</xdr:row>
      <xdr:rowOff>59390</xdr:rowOff>
    </xdr:from>
    <xdr:to>
      <xdr:col>24</xdr:col>
      <xdr:colOff>1704975</xdr:colOff>
      <xdr:row>34</xdr:row>
      <xdr:rowOff>40339</xdr:rowOff>
    </xdr:to>
    <xdr:sp macro="" textlink="">
      <xdr:nvSpPr>
        <xdr:cNvPr id="14" name="テキスト ボックス 4">
          <a:extLst>
            <a:ext uri="{FF2B5EF4-FFF2-40B4-BE49-F238E27FC236}">
              <a16:creationId xmlns:a16="http://schemas.microsoft.com/office/drawing/2014/main" id="{00000000-0008-0000-0800-00000E000000}"/>
            </a:ext>
          </a:extLst>
        </xdr:cNvPr>
        <xdr:cNvSpPr txBox="1"/>
      </xdr:nvSpPr>
      <xdr:spPr>
        <a:xfrm>
          <a:off x="9660031" y="7007037"/>
          <a:ext cx="5402356" cy="653302"/>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anchor="ctr"/>
        <a:lstStyle>
          <a:defPPr>
            <a:defRPr lang="ja-JP"/>
          </a:defPPr>
          <a:lvl1pPr algn="l" rtl="0" eaLnBrk="0" fontAlgn="base" hangingPunct="0">
            <a:spcBef>
              <a:spcPct val="0"/>
            </a:spcBef>
            <a:spcAft>
              <a:spcPct val="0"/>
            </a:spcAft>
            <a:defRPr kumimoji="1" sz="1000" kern="1200">
              <a:solidFill>
                <a:schemeClr val="dk1"/>
              </a:solidFill>
              <a:latin typeface="+mn-lt"/>
              <a:ea typeface="+mn-ea"/>
              <a:cs typeface="+mn-cs"/>
            </a:defRPr>
          </a:lvl1pPr>
          <a:lvl2pPr marL="457200" algn="l" rtl="0" eaLnBrk="0" fontAlgn="base" hangingPunct="0">
            <a:spcBef>
              <a:spcPct val="0"/>
            </a:spcBef>
            <a:spcAft>
              <a:spcPct val="0"/>
            </a:spcAft>
            <a:defRPr kumimoji="1" sz="1000" kern="1200">
              <a:solidFill>
                <a:schemeClr val="dk1"/>
              </a:solidFill>
              <a:latin typeface="+mn-lt"/>
              <a:ea typeface="+mn-ea"/>
              <a:cs typeface="+mn-cs"/>
            </a:defRPr>
          </a:lvl2pPr>
          <a:lvl3pPr marL="914400" algn="l" rtl="0" eaLnBrk="0" fontAlgn="base" hangingPunct="0">
            <a:spcBef>
              <a:spcPct val="0"/>
            </a:spcBef>
            <a:spcAft>
              <a:spcPct val="0"/>
            </a:spcAft>
            <a:defRPr kumimoji="1" sz="1000" kern="1200">
              <a:solidFill>
                <a:schemeClr val="dk1"/>
              </a:solidFill>
              <a:latin typeface="+mn-lt"/>
              <a:ea typeface="+mn-ea"/>
              <a:cs typeface="+mn-cs"/>
            </a:defRPr>
          </a:lvl3pPr>
          <a:lvl4pPr marL="1371600" algn="l" rtl="0" eaLnBrk="0" fontAlgn="base" hangingPunct="0">
            <a:spcBef>
              <a:spcPct val="0"/>
            </a:spcBef>
            <a:spcAft>
              <a:spcPct val="0"/>
            </a:spcAft>
            <a:defRPr kumimoji="1" sz="1000" kern="1200">
              <a:solidFill>
                <a:schemeClr val="dk1"/>
              </a:solidFill>
              <a:latin typeface="+mn-lt"/>
              <a:ea typeface="+mn-ea"/>
              <a:cs typeface="+mn-cs"/>
            </a:defRPr>
          </a:lvl4pPr>
          <a:lvl5pPr marL="1828800" algn="l" rtl="0" eaLnBrk="0" fontAlgn="base" hangingPunct="0">
            <a:spcBef>
              <a:spcPct val="0"/>
            </a:spcBef>
            <a:spcAft>
              <a:spcPct val="0"/>
            </a:spcAft>
            <a:defRPr kumimoji="1" sz="1000" kern="1200">
              <a:solidFill>
                <a:schemeClr val="dk1"/>
              </a:solidFill>
              <a:latin typeface="+mn-lt"/>
              <a:ea typeface="+mn-ea"/>
              <a:cs typeface="+mn-cs"/>
            </a:defRPr>
          </a:lvl5pPr>
          <a:lvl6pPr marL="2286000" algn="l" defTabSz="457200" rtl="0" eaLnBrk="1" latinLnBrk="0" hangingPunct="1">
            <a:defRPr kumimoji="1" sz="1000" kern="1200">
              <a:solidFill>
                <a:schemeClr val="dk1"/>
              </a:solidFill>
              <a:latin typeface="+mn-lt"/>
              <a:ea typeface="+mn-ea"/>
              <a:cs typeface="+mn-cs"/>
            </a:defRPr>
          </a:lvl6pPr>
          <a:lvl7pPr marL="2743200" algn="l" defTabSz="457200" rtl="0" eaLnBrk="1" latinLnBrk="0" hangingPunct="1">
            <a:defRPr kumimoji="1" sz="1000" kern="1200">
              <a:solidFill>
                <a:schemeClr val="dk1"/>
              </a:solidFill>
              <a:latin typeface="+mn-lt"/>
              <a:ea typeface="+mn-ea"/>
              <a:cs typeface="+mn-cs"/>
            </a:defRPr>
          </a:lvl7pPr>
          <a:lvl8pPr marL="3200400" algn="l" defTabSz="457200" rtl="0" eaLnBrk="1" latinLnBrk="0" hangingPunct="1">
            <a:defRPr kumimoji="1" sz="1000" kern="1200">
              <a:solidFill>
                <a:schemeClr val="dk1"/>
              </a:solidFill>
              <a:latin typeface="+mn-lt"/>
              <a:ea typeface="+mn-ea"/>
              <a:cs typeface="+mn-cs"/>
            </a:defRPr>
          </a:lvl8pPr>
          <a:lvl9pPr marL="3657600" algn="l" defTabSz="457200" rtl="0" eaLnBrk="1" latinLnBrk="0" hangingPunct="1">
            <a:defRPr kumimoji="1" sz="1000" kern="1200">
              <a:solidFill>
                <a:schemeClr val="dk1"/>
              </a:solidFill>
              <a:latin typeface="+mn-lt"/>
              <a:ea typeface="+mn-ea"/>
              <a:cs typeface="+mn-cs"/>
            </a:defRPr>
          </a:lvl9pPr>
        </a:lstStyle>
        <a:p>
          <a:pPr>
            <a:defRPr/>
          </a:pPr>
          <a:r>
            <a:rPr lang="ja-JP" altLang="en-US" sz="1600" b="1">
              <a:latin typeface="ＭＳ Ｐゴシック" panose="020B0600070205080204" pitchFamily="50" charset="-128"/>
              <a:ea typeface="ＭＳ Ｐゴシック" panose="020B0600070205080204" pitchFamily="50" charset="-128"/>
            </a:rPr>
            <a:t>車両１台につき１枚作成してください。</a:t>
          </a:r>
          <a:endParaRPr lang="en-US" altLang="ja-JP" sz="1600" b="1">
            <a:latin typeface="ＭＳ Ｐゴシック" panose="020B0600070205080204" pitchFamily="50" charset="-128"/>
            <a:ea typeface="ＭＳ Ｐゴシック" panose="020B0600070205080204" pitchFamily="50" charset="-128"/>
          </a:endParaRPr>
        </a:p>
        <a:p>
          <a:pPr>
            <a:defRPr/>
          </a:pPr>
          <a:r>
            <a:rPr lang="en-US" altLang="ja-JP" sz="1200" b="1">
              <a:latin typeface="ＭＳ Ｐゴシック" panose="020B0600070205080204" pitchFamily="50" charset="-128"/>
              <a:ea typeface="ＭＳ Ｐゴシック" panose="020B0600070205080204" pitchFamily="50" charset="-128"/>
            </a:rPr>
            <a:t>※</a:t>
          </a:r>
          <a:r>
            <a:rPr lang="ja-JP" altLang="en-US" sz="1200" b="1">
              <a:latin typeface="ＭＳ Ｐゴシック" panose="020B0600070205080204" pitchFamily="50" charset="-128"/>
              <a:ea typeface="ＭＳ Ｐゴシック" panose="020B0600070205080204" pitchFamily="50" charset="-128"/>
            </a:rPr>
            <a:t>複数枚作成する場合は様式</a:t>
          </a:r>
          <a:r>
            <a:rPr lang="en-US" altLang="ja-JP" sz="1200" b="1">
              <a:latin typeface="ＭＳ Ｐゴシック" panose="020B0600070205080204" pitchFamily="50" charset="-128"/>
              <a:ea typeface="ＭＳ Ｐゴシック" panose="020B0600070205080204" pitchFamily="50" charset="-128"/>
            </a:rPr>
            <a:t>1/</a:t>
          </a:r>
          <a:r>
            <a:rPr lang="ja-JP" altLang="en-US" sz="1200" b="1">
              <a:latin typeface="ＭＳ Ｐゴシック" panose="020B0600070205080204" pitchFamily="50" charset="-128"/>
              <a:ea typeface="ＭＳ Ｐゴシック" panose="020B0600070205080204" pitchFamily="50" charset="-128"/>
            </a:rPr>
            <a:t>様式</a:t>
          </a:r>
          <a:r>
            <a:rPr lang="en-US" altLang="ja-JP" sz="1200" b="1">
              <a:latin typeface="ＭＳ Ｐゴシック" panose="020B0600070205080204" pitchFamily="50" charset="-128"/>
              <a:ea typeface="ＭＳ Ｐゴシック" panose="020B0600070205080204" pitchFamily="50" charset="-128"/>
            </a:rPr>
            <a:t>8</a:t>
          </a:r>
          <a:r>
            <a:rPr lang="ja-JP" altLang="en-US" sz="1200" b="1">
              <a:latin typeface="ＭＳ Ｐゴシック" panose="020B0600070205080204" pitchFamily="50" charset="-128"/>
              <a:ea typeface="ＭＳ Ｐゴシック" panose="020B0600070205080204" pitchFamily="50" charset="-128"/>
            </a:rPr>
            <a:t>に記載漏れのないようご注意ください</a:t>
          </a:r>
          <a:r>
            <a:rPr lang="ja-JP" altLang="en-US" sz="1600" b="1">
              <a:latin typeface="ＭＳ Ｐゴシック" panose="020B0600070205080204" pitchFamily="50" charset="-128"/>
              <a:ea typeface="ＭＳ Ｐゴシック" panose="020B0600070205080204" pitchFamily="50" charset="-128"/>
            </a:rPr>
            <a:t>。</a:t>
          </a:r>
          <a:endParaRPr lang="en-US" altLang="ja-JP" sz="1600" b="1">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128880</xdr:colOff>
      <xdr:row>0</xdr:row>
      <xdr:rowOff>582875</xdr:rowOff>
    </xdr:from>
    <xdr:to>
      <xdr:col>25</xdr:col>
      <xdr:colOff>53380</xdr:colOff>
      <xdr:row>7</xdr:row>
      <xdr:rowOff>8789</xdr:rowOff>
    </xdr:to>
    <xdr:sp macro="" textlink="">
      <xdr:nvSpPr>
        <xdr:cNvPr id="20" name="角丸四角形 15">
          <a:extLst>
            <a:ext uri="{FF2B5EF4-FFF2-40B4-BE49-F238E27FC236}">
              <a16:creationId xmlns:a16="http://schemas.microsoft.com/office/drawing/2014/main" id="{00000000-0008-0000-0800-000014000000}"/>
            </a:ext>
          </a:extLst>
        </xdr:cNvPr>
        <xdr:cNvSpPr/>
      </xdr:nvSpPr>
      <xdr:spPr>
        <a:xfrm>
          <a:off x="11379586" y="582875"/>
          <a:ext cx="3779323" cy="1442973"/>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25</xdr:col>
      <xdr:colOff>151916</xdr:colOff>
      <xdr:row>0</xdr:row>
      <xdr:rowOff>571500</xdr:rowOff>
    </xdr:from>
    <xdr:to>
      <xdr:col>35</xdr:col>
      <xdr:colOff>78249</xdr:colOff>
      <xdr:row>7</xdr:row>
      <xdr:rowOff>30062</xdr:rowOff>
    </xdr:to>
    <xdr:sp macro="" textlink="">
      <xdr:nvSpPr>
        <xdr:cNvPr id="21" name="正方形/長方形 20">
          <a:extLst>
            <a:ext uri="{FF2B5EF4-FFF2-40B4-BE49-F238E27FC236}">
              <a16:creationId xmlns:a16="http://schemas.microsoft.com/office/drawing/2014/main" id="{00000000-0008-0000-0800-000015000000}"/>
            </a:ext>
          </a:extLst>
        </xdr:cNvPr>
        <xdr:cNvSpPr>
          <a:spLocks noChangeArrowheads="1"/>
        </xdr:cNvSpPr>
      </xdr:nvSpPr>
      <xdr:spPr bwMode="auto">
        <a:xfrm>
          <a:off x="15257445" y="571500"/>
          <a:ext cx="2727804" cy="1475621"/>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該当する方に〇をつけてください。</a:t>
          </a:r>
          <a:endParaRPr lang="en-US" altLang="ja-JP" sz="1200" b="1">
            <a:latin typeface="Calibri" panose="020F0502020204030204"/>
            <a:ea typeface="ＭＳ Ｐゴシック" panose="020B0600070205080204" pitchFamily="50" charset="-128"/>
          </a:endParaRPr>
        </a:p>
        <a:p>
          <a:r>
            <a:rPr kumimoji="1" lang="ja-JP" altLang="ja-JP" sz="1200" b="1" kern="1200">
              <a:solidFill>
                <a:sysClr val="windowText" lastClr="000000"/>
              </a:solidFill>
              <a:effectLst/>
              <a:latin typeface="Times New Roman" charset="0"/>
              <a:ea typeface="ＭＳ Ｐゴシック" charset="0"/>
              <a:cs typeface="ＭＳ Ｐゴシック" charset="0"/>
            </a:rPr>
            <a:t>同種類の車両を複数使用する場合は、</a:t>
          </a:r>
          <a:endParaRPr lang="ja-JP" altLang="ja-JP" sz="1200">
            <a:effectLst/>
          </a:endParaRPr>
        </a:p>
        <a:p>
          <a:r>
            <a:rPr kumimoji="1" lang="ja-JP" altLang="ja-JP" sz="1200" b="1" kern="1200">
              <a:solidFill>
                <a:sysClr val="windowText" lastClr="000000"/>
              </a:solidFill>
              <a:effectLst/>
              <a:latin typeface="Times New Roman" charset="0"/>
              <a:ea typeface="ＭＳ Ｐゴシック" charset="0"/>
              <a:cs typeface="ＭＳ Ｐゴシック" charset="0"/>
            </a:rPr>
            <a:t>①・②と附番したものを選択してください。</a:t>
          </a:r>
          <a:endParaRPr kumimoji="1" lang="en-US" altLang="ja-JP" sz="1200" b="1" kern="1200">
            <a:solidFill>
              <a:sysClr val="windowText" lastClr="000000"/>
            </a:solidFill>
            <a:effectLst/>
            <a:latin typeface="Times New Roman" charset="0"/>
            <a:ea typeface="ＭＳ Ｐゴシック" charset="0"/>
            <a:cs typeface="ＭＳ Ｐゴシック" charset="0"/>
          </a:endParaRPr>
        </a:p>
        <a:p>
          <a:r>
            <a:rPr kumimoji="1" lang="ja-JP" altLang="en-US" sz="1200" b="1" kern="1200">
              <a:solidFill>
                <a:sysClr val="windowText" lastClr="000000"/>
              </a:solidFill>
              <a:effectLst/>
              <a:latin typeface="Times New Roman" charset="0"/>
              <a:ea typeface="ＭＳ Ｐゴシック" charset="0"/>
            </a:rPr>
            <a:t>運搬を選択した場合は、様式</a:t>
          </a:r>
          <a:r>
            <a:rPr kumimoji="1" lang="en-US" altLang="ja-JP" sz="1200" b="1" kern="1200">
              <a:solidFill>
                <a:sysClr val="windowText" lastClr="000000"/>
              </a:solidFill>
              <a:effectLst/>
              <a:latin typeface="Times New Roman" charset="0"/>
              <a:ea typeface="ＭＳ Ｐゴシック" charset="0"/>
            </a:rPr>
            <a:t>4</a:t>
          </a:r>
          <a:r>
            <a:rPr kumimoji="1" lang="ja-JP" altLang="en-US" sz="1200" b="1" kern="1200">
              <a:solidFill>
                <a:sysClr val="windowText" lastClr="000000"/>
              </a:solidFill>
              <a:effectLst/>
              <a:latin typeface="Times New Roman" charset="0"/>
              <a:ea typeface="ＭＳ Ｐゴシック" charset="0"/>
            </a:rPr>
            <a:t>の備考欄に運搬物を御記入ください。</a:t>
          </a:r>
          <a:endParaRPr lang="ja-JP" altLang="ja-JP" sz="1200">
            <a:effectLst/>
          </a:endParaRPr>
        </a:p>
      </xdr:txBody>
    </xdr:sp>
    <xdr:clientData/>
  </xdr:twoCellAnchor>
  <xdr:twoCellAnchor>
    <xdr:from>
      <xdr:col>15</xdr:col>
      <xdr:colOff>507641</xdr:colOff>
      <xdr:row>29</xdr:row>
      <xdr:rowOff>126667</xdr:rowOff>
    </xdr:from>
    <xdr:to>
      <xdr:col>24</xdr:col>
      <xdr:colOff>135475</xdr:colOff>
      <xdr:row>31</xdr:row>
      <xdr:rowOff>38715</xdr:rowOff>
    </xdr:to>
    <xdr:sp macro="" textlink="">
      <xdr:nvSpPr>
        <xdr:cNvPr id="22" name="角丸四角形 15">
          <a:extLst>
            <a:ext uri="{FF2B5EF4-FFF2-40B4-BE49-F238E27FC236}">
              <a16:creationId xmlns:a16="http://schemas.microsoft.com/office/drawing/2014/main" id="{00000000-0008-0000-0800-000016000000}"/>
            </a:ext>
          </a:extLst>
        </xdr:cNvPr>
        <xdr:cNvSpPr/>
      </xdr:nvSpPr>
      <xdr:spPr>
        <a:xfrm>
          <a:off x="10873082" y="6626079"/>
          <a:ext cx="2619805" cy="360283"/>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24</xdr:col>
      <xdr:colOff>238937</xdr:colOff>
      <xdr:row>29</xdr:row>
      <xdr:rowOff>84291</xdr:rowOff>
    </xdr:from>
    <xdr:to>
      <xdr:col>30</xdr:col>
      <xdr:colOff>165381</xdr:colOff>
      <xdr:row>31</xdr:row>
      <xdr:rowOff>44925</xdr:rowOff>
    </xdr:to>
    <xdr:sp macro="" textlink="">
      <xdr:nvSpPr>
        <xdr:cNvPr id="23" name="正方形/長方形 22">
          <a:extLst>
            <a:ext uri="{FF2B5EF4-FFF2-40B4-BE49-F238E27FC236}">
              <a16:creationId xmlns:a16="http://schemas.microsoft.com/office/drawing/2014/main" id="{00000000-0008-0000-0800-000017000000}"/>
            </a:ext>
          </a:extLst>
        </xdr:cNvPr>
        <xdr:cNvSpPr>
          <a:spLocks noChangeArrowheads="1"/>
        </xdr:cNvSpPr>
      </xdr:nvSpPr>
      <xdr:spPr bwMode="auto">
        <a:xfrm>
          <a:off x="13596349" y="6583703"/>
          <a:ext cx="3075297" cy="408869"/>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最終支払日（予定日）を御記入ください</a:t>
          </a:r>
        </a:p>
      </xdr:txBody>
    </xdr:sp>
    <xdr:clientData/>
  </xdr:twoCellAnchor>
  <xdr:twoCellAnchor>
    <xdr:from>
      <xdr:col>0</xdr:col>
      <xdr:colOff>0</xdr:colOff>
      <xdr:row>9</xdr:row>
      <xdr:rowOff>190500</xdr:rowOff>
    </xdr:from>
    <xdr:to>
      <xdr:col>8</xdr:col>
      <xdr:colOff>102616</xdr:colOff>
      <xdr:row>16</xdr:row>
      <xdr:rowOff>174985</xdr:rowOff>
    </xdr:to>
    <xdr:sp macro="" textlink="">
      <xdr:nvSpPr>
        <xdr:cNvPr id="24" name="角丸四角形 15">
          <a:extLst>
            <a:ext uri="{FF2B5EF4-FFF2-40B4-BE49-F238E27FC236}">
              <a16:creationId xmlns:a16="http://schemas.microsoft.com/office/drawing/2014/main" id="{00000000-0008-0000-0800-000018000000}"/>
            </a:ext>
          </a:extLst>
        </xdr:cNvPr>
        <xdr:cNvSpPr/>
      </xdr:nvSpPr>
      <xdr:spPr>
        <a:xfrm>
          <a:off x="0" y="2106706"/>
          <a:ext cx="5078028" cy="1553308"/>
        </a:xfrm>
        <a:prstGeom prst="rect">
          <a:avLst/>
        </a:prstGeom>
        <a:noFill/>
        <a:ln w="57150">
          <a:solidFill>
            <a:srgbClr val="FF99CC"/>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304625</xdr:colOff>
      <xdr:row>17</xdr:row>
      <xdr:rowOff>54211</xdr:rowOff>
    </xdr:from>
    <xdr:to>
      <xdr:col>7</xdr:col>
      <xdr:colOff>458404</xdr:colOff>
      <xdr:row>19</xdr:row>
      <xdr:rowOff>13437</xdr:rowOff>
    </xdr:to>
    <xdr:sp macro="" textlink="">
      <xdr:nvSpPr>
        <xdr:cNvPr id="25" name="正方形/長方形 24">
          <a:extLst>
            <a:ext uri="{FF2B5EF4-FFF2-40B4-BE49-F238E27FC236}">
              <a16:creationId xmlns:a16="http://schemas.microsoft.com/office/drawing/2014/main" id="{00000000-0008-0000-0800-000019000000}"/>
            </a:ext>
          </a:extLst>
        </xdr:cNvPr>
        <xdr:cNvSpPr>
          <a:spLocks noChangeArrowheads="1"/>
        </xdr:cNvSpPr>
      </xdr:nvSpPr>
      <xdr:spPr bwMode="auto">
        <a:xfrm>
          <a:off x="304625" y="3788011"/>
          <a:ext cx="4525754" cy="416426"/>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様式４に記載の車両行程ならびに距離と一致させてください。</a:t>
          </a:r>
        </a:p>
      </xdr:txBody>
    </xdr:sp>
    <xdr:clientData/>
  </xdr:twoCellAnchor>
  <xdr:twoCellAnchor>
    <xdr:from>
      <xdr:col>9</xdr:col>
      <xdr:colOff>33617</xdr:colOff>
      <xdr:row>7</xdr:row>
      <xdr:rowOff>222131</xdr:rowOff>
    </xdr:from>
    <xdr:to>
      <xdr:col>10</xdr:col>
      <xdr:colOff>7751</xdr:colOff>
      <xdr:row>16</xdr:row>
      <xdr:rowOff>146875</xdr:rowOff>
    </xdr:to>
    <xdr:sp macro="" textlink="">
      <xdr:nvSpPr>
        <xdr:cNvPr id="26" name="角丸四角形 15">
          <a:extLst>
            <a:ext uri="{FF2B5EF4-FFF2-40B4-BE49-F238E27FC236}">
              <a16:creationId xmlns:a16="http://schemas.microsoft.com/office/drawing/2014/main" id="{00000000-0008-0000-0800-00001A000000}"/>
            </a:ext>
          </a:extLst>
        </xdr:cNvPr>
        <xdr:cNvSpPr/>
      </xdr:nvSpPr>
      <xdr:spPr>
        <a:xfrm>
          <a:off x="6051176" y="1690102"/>
          <a:ext cx="489604" cy="194180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9</xdr:col>
      <xdr:colOff>32844</xdr:colOff>
      <xdr:row>17</xdr:row>
      <xdr:rowOff>47534</xdr:rowOff>
    </xdr:from>
    <xdr:to>
      <xdr:col>14</xdr:col>
      <xdr:colOff>628071</xdr:colOff>
      <xdr:row>25</xdr:row>
      <xdr:rowOff>199478</xdr:rowOff>
    </xdr:to>
    <xdr:sp macro="" textlink="">
      <xdr:nvSpPr>
        <xdr:cNvPr id="27" name="正方形/長方形 26">
          <a:extLst>
            <a:ext uri="{FF2B5EF4-FFF2-40B4-BE49-F238E27FC236}">
              <a16:creationId xmlns:a16="http://schemas.microsoft.com/office/drawing/2014/main" id="{00000000-0008-0000-0800-00001B000000}"/>
            </a:ext>
          </a:extLst>
        </xdr:cNvPr>
        <xdr:cNvSpPr>
          <a:spLocks noChangeArrowheads="1"/>
        </xdr:cNvSpPr>
      </xdr:nvSpPr>
      <xdr:spPr bwMode="auto">
        <a:xfrm>
          <a:off x="6033594" y="3781334"/>
          <a:ext cx="4281402" cy="198074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見積時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・見積書や料金検索表のをもとに金額を御記入ください。</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・添付する資料の資料番号を記入してください。同一の資料内に複数の経費が含まれる場合は枝番をつける等、計上金額と係属する箇所を明確に示してください。</a:t>
          </a:r>
        </a:p>
        <a:p>
          <a:pPr>
            <a:defRPr/>
          </a:pPr>
          <a:r>
            <a:rPr lang="ja-JP" altLang="en-US" sz="1000" b="1">
              <a:latin typeface="Calibri" panose="020F0502020204030204"/>
              <a:ea typeface="ＭＳ Ｐゴシック" panose="020B0600070205080204" pitchFamily="50" charset="-128"/>
            </a:rPr>
            <a:t>・計上にあたり証憑書類の添付を必要とする箇所については、</a:t>
          </a:r>
          <a:r>
            <a:rPr lang="en-US" altLang="ja-JP" sz="1000" b="1">
              <a:latin typeface="Calibri" panose="020F0502020204030204"/>
              <a:ea typeface="ＭＳ Ｐゴシック" panose="020B0600070205080204" pitchFamily="50" charset="-128"/>
            </a:rPr>
            <a:t>20</a:t>
          </a:r>
          <a:r>
            <a:rPr lang="ja-JP" altLang="en-US" sz="1000" b="1">
              <a:latin typeface="Calibri" panose="020F0502020204030204"/>
              <a:ea typeface="ＭＳ Ｐゴシック" panose="020B0600070205080204" pitchFamily="50" charset="-128"/>
            </a:rPr>
            <a:t>ページ～</a:t>
          </a:r>
          <a:r>
            <a:rPr lang="en-US" altLang="ja-JP" sz="1000" b="1">
              <a:latin typeface="Calibri" panose="020F0502020204030204"/>
              <a:ea typeface="ＭＳ Ｐゴシック" panose="020B0600070205080204" pitchFamily="50" charset="-128"/>
            </a:rPr>
            <a:t>25</a:t>
          </a:r>
          <a:r>
            <a:rPr lang="ja-JP" altLang="en-US" sz="1000" b="1">
              <a:latin typeface="Calibri" panose="020F0502020204030204"/>
              <a:ea typeface="ＭＳ Ｐゴシック" panose="020B0600070205080204" pitchFamily="50" charset="-128"/>
            </a:rPr>
            <a:t>ページを参照してください。</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・精算時には実費を御記入ください。</a:t>
          </a:r>
        </a:p>
      </xdr:txBody>
    </xdr:sp>
    <xdr:clientData/>
  </xdr:twoCellAnchor>
  <xdr:twoCellAnchor>
    <xdr:from>
      <xdr:col>11</xdr:col>
      <xdr:colOff>22411</xdr:colOff>
      <xdr:row>8</xdr:row>
      <xdr:rowOff>20685</xdr:rowOff>
    </xdr:from>
    <xdr:to>
      <xdr:col>12</xdr:col>
      <xdr:colOff>17557</xdr:colOff>
      <xdr:row>16</xdr:row>
      <xdr:rowOff>177605</xdr:rowOff>
    </xdr:to>
    <xdr:sp macro="" textlink="">
      <xdr:nvSpPr>
        <xdr:cNvPr id="28" name="角丸四角形 15">
          <a:extLst>
            <a:ext uri="{FF2B5EF4-FFF2-40B4-BE49-F238E27FC236}">
              <a16:creationId xmlns:a16="http://schemas.microsoft.com/office/drawing/2014/main" id="{00000000-0008-0000-0800-00001C000000}"/>
            </a:ext>
          </a:extLst>
        </xdr:cNvPr>
        <xdr:cNvSpPr/>
      </xdr:nvSpPr>
      <xdr:spPr>
        <a:xfrm>
          <a:off x="7676029" y="1712773"/>
          <a:ext cx="510616" cy="1949861"/>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13</xdr:col>
      <xdr:colOff>33618</xdr:colOff>
      <xdr:row>7</xdr:row>
      <xdr:rowOff>215304</xdr:rowOff>
    </xdr:from>
    <xdr:to>
      <xdr:col>14</xdr:col>
      <xdr:colOff>43434</xdr:colOff>
      <xdr:row>16</xdr:row>
      <xdr:rowOff>175861</xdr:rowOff>
    </xdr:to>
    <xdr:sp macro="" textlink="">
      <xdr:nvSpPr>
        <xdr:cNvPr id="29" name="角丸四角形 15">
          <a:extLst>
            <a:ext uri="{FF2B5EF4-FFF2-40B4-BE49-F238E27FC236}">
              <a16:creationId xmlns:a16="http://schemas.microsoft.com/office/drawing/2014/main" id="{00000000-0008-0000-0800-00001D000000}"/>
            </a:ext>
          </a:extLst>
        </xdr:cNvPr>
        <xdr:cNvSpPr/>
      </xdr:nvSpPr>
      <xdr:spPr>
        <a:xfrm>
          <a:off x="9188824" y="1683275"/>
          <a:ext cx="547698" cy="197761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14</xdr:col>
      <xdr:colOff>659165</xdr:colOff>
      <xdr:row>7</xdr:row>
      <xdr:rowOff>203480</xdr:rowOff>
    </xdr:from>
    <xdr:to>
      <xdr:col>16</xdr:col>
      <xdr:colOff>845</xdr:colOff>
      <xdr:row>16</xdr:row>
      <xdr:rowOff>164037</xdr:rowOff>
    </xdr:to>
    <xdr:sp macro="" textlink="">
      <xdr:nvSpPr>
        <xdr:cNvPr id="30" name="角丸四角形 15">
          <a:extLst>
            <a:ext uri="{FF2B5EF4-FFF2-40B4-BE49-F238E27FC236}">
              <a16:creationId xmlns:a16="http://schemas.microsoft.com/office/drawing/2014/main" id="{00000000-0008-0000-0800-00001E000000}"/>
            </a:ext>
          </a:extLst>
        </xdr:cNvPr>
        <xdr:cNvSpPr/>
      </xdr:nvSpPr>
      <xdr:spPr>
        <a:xfrm>
          <a:off x="10346090" y="1651280"/>
          <a:ext cx="608505" cy="2017957"/>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16</xdr:col>
      <xdr:colOff>79296</xdr:colOff>
      <xdr:row>7</xdr:row>
      <xdr:rowOff>227130</xdr:rowOff>
    </xdr:from>
    <xdr:to>
      <xdr:col>22</xdr:col>
      <xdr:colOff>51957</xdr:colOff>
      <xdr:row>16</xdr:row>
      <xdr:rowOff>153088</xdr:rowOff>
    </xdr:to>
    <xdr:sp macro="" textlink="">
      <xdr:nvSpPr>
        <xdr:cNvPr id="31" name="角丸四角形 15">
          <a:extLst>
            <a:ext uri="{FF2B5EF4-FFF2-40B4-BE49-F238E27FC236}">
              <a16:creationId xmlns:a16="http://schemas.microsoft.com/office/drawing/2014/main" id="{00000000-0008-0000-0800-00001F000000}"/>
            </a:ext>
          </a:extLst>
        </xdr:cNvPr>
        <xdr:cNvSpPr/>
      </xdr:nvSpPr>
      <xdr:spPr>
        <a:xfrm>
          <a:off x="11033046" y="1674930"/>
          <a:ext cx="1801461" cy="1983358"/>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22</xdr:col>
      <xdr:colOff>216182</xdr:colOff>
      <xdr:row>10</xdr:row>
      <xdr:rowOff>147708</xdr:rowOff>
    </xdr:from>
    <xdr:to>
      <xdr:col>25</xdr:col>
      <xdr:colOff>9588</xdr:colOff>
      <xdr:row>14</xdr:row>
      <xdr:rowOff>69801</xdr:rowOff>
    </xdr:to>
    <xdr:sp macro="" textlink="">
      <xdr:nvSpPr>
        <xdr:cNvPr id="32" name="正方形/長方形 31">
          <a:extLst>
            <a:ext uri="{FF2B5EF4-FFF2-40B4-BE49-F238E27FC236}">
              <a16:creationId xmlns:a16="http://schemas.microsoft.com/office/drawing/2014/main" id="{00000000-0008-0000-0800-000020000000}"/>
            </a:ext>
          </a:extLst>
        </xdr:cNvPr>
        <xdr:cNvSpPr>
          <a:spLocks noChangeArrowheads="1"/>
        </xdr:cNvSpPr>
      </xdr:nvSpPr>
      <xdr:spPr bwMode="auto">
        <a:xfrm>
          <a:off x="12998732" y="2281308"/>
          <a:ext cx="2088931" cy="836493"/>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00" b="1">
              <a:latin typeface="Calibri" panose="020F0502020204030204"/>
              <a:ea typeface="ＭＳ Ｐゴシック" panose="020B0600070205080204" pitchFamily="50" charset="-128"/>
            </a:rPr>
            <a:t>　運転手当は、区間ごとではなく</a:t>
          </a:r>
          <a:r>
            <a:rPr lang="en-US" altLang="ja-JP" sz="1000" b="1">
              <a:latin typeface="Calibri" panose="020F0502020204030204"/>
              <a:ea typeface="ＭＳ Ｐゴシック" panose="020B0600070205080204" pitchFamily="50" charset="-128"/>
            </a:rPr>
            <a:t>1</a:t>
          </a:r>
          <a:r>
            <a:rPr lang="ja-JP" altLang="en-US" sz="1000" b="1">
              <a:latin typeface="Calibri" panose="020F0502020204030204"/>
              <a:ea typeface="ＭＳ Ｐゴシック" panose="020B0600070205080204" pitchFamily="50" charset="-128"/>
            </a:rPr>
            <a:t>人ずつ１日の合計運転時間を御記入ください。</a:t>
          </a:r>
        </a:p>
      </xdr:txBody>
    </xdr:sp>
    <xdr:clientData/>
  </xdr:twoCellAnchor>
  <xdr:twoCellAnchor>
    <xdr:from>
      <xdr:col>1</xdr:col>
      <xdr:colOff>88948</xdr:colOff>
      <xdr:row>31</xdr:row>
      <xdr:rowOff>154007</xdr:rowOff>
    </xdr:from>
    <xdr:to>
      <xdr:col>7</xdr:col>
      <xdr:colOff>20474</xdr:colOff>
      <xdr:row>33</xdr:row>
      <xdr:rowOff>85102</xdr:rowOff>
    </xdr:to>
    <xdr:sp macro="" textlink="">
      <xdr:nvSpPr>
        <xdr:cNvPr id="33" name="角丸四角形 15">
          <a:extLst>
            <a:ext uri="{FF2B5EF4-FFF2-40B4-BE49-F238E27FC236}">
              <a16:creationId xmlns:a16="http://schemas.microsoft.com/office/drawing/2014/main" id="{00000000-0008-0000-0800-000021000000}"/>
            </a:ext>
          </a:extLst>
        </xdr:cNvPr>
        <xdr:cNvSpPr/>
      </xdr:nvSpPr>
      <xdr:spPr>
        <a:xfrm>
          <a:off x="626830" y="7101654"/>
          <a:ext cx="3775144" cy="379330"/>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xdr:col>
      <xdr:colOff>256928</xdr:colOff>
      <xdr:row>28</xdr:row>
      <xdr:rowOff>62738</xdr:rowOff>
    </xdr:from>
    <xdr:to>
      <xdr:col>6</xdr:col>
      <xdr:colOff>518650</xdr:colOff>
      <xdr:row>31</xdr:row>
      <xdr:rowOff>33098</xdr:rowOff>
    </xdr:to>
    <xdr:sp macro="" textlink="">
      <xdr:nvSpPr>
        <xdr:cNvPr id="34" name="正方形/長方形 33">
          <a:extLst>
            <a:ext uri="{FF2B5EF4-FFF2-40B4-BE49-F238E27FC236}">
              <a16:creationId xmlns:a16="http://schemas.microsoft.com/office/drawing/2014/main" id="{00000000-0008-0000-0800-000022000000}"/>
            </a:ext>
          </a:extLst>
        </xdr:cNvPr>
        <xdr:cNvSpPr>
          <a:spLocks noChangeArrowheads="1"/>
        </xdr:cNvSpPr>
      </xdr:nvSpPr>
      <xdr:spPr bwMode="auto">
        <a:xfrm>
          <a:off x="794810" y="6237179"/>
          <a:ext cx="3455399" cy="743566"/>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運転者氏名を記入いただくと、運転時間を自動で計算いたします。</a:t>
          </a:r>
        </a:p>
        <a:p>
          <a:pPr>
            <a:defRPr/>
          </a:pPr>
          <a:r>
            <a:rPr lang="ja-JP" altLang="en-US" sz="1300" b="1">
              <a:latin typeface="Calibri" panose="020F0502020204030204"/>
              <a:ea typeface="ＭＳ Ｐゴシック" panose="020B0600070205080204" pitchFamily="50" charset="-128"/>
            </a:rPr>
            <a:t>（ただし、運転行程表に記載の氏名に限る）</a:t>
          </a:r>
        </a:p>
      </xdr:txBody>
    </xdr:sp>
    <xdr:clientData/>
  </xdr:twoCellAnchor>
  <xdr:twoCellAnchor>
    <xdr:from>
      <xdr:col>16</xdr:col>
      <xdr:colOff>90244</xdr:colOff>
      <xdr:row>27</xdr:row>
      <xdr:rowOff>180788</xdr:rowOff>
    </xdr:from>
    <xdr:to>
      <xdr:col>24</xdr:col>
      <xdr:colOff>98534</xdr:colOff>
      <xdr:row>29</xdr:row>
      <xdr:rowOff>33388</xdr:rowOff>
    </xdr:to>
    <xdr:sp macro="" textlink="">
      <xdr:nvSpPr>
        <xdr:cNvPr id="35" name="角丸四角形 15">
          <a:extLst>
            <a:ext uri="{FF2B5EF4-FFF2-40B4-BE49-F238E27FC236}">
              <a16:creationId xmlns:a16="http://schemas.microsoft.com/office/drawing/2014/main" id="{00000000-0008-0000-0800-000023000000}"/>
            </a:ext>
          </a:extLst>
        </xdr:cNvPr>
        <xdr:cNvSpPr/>
      </xdr:nvSpPr>
      <xdr:spPr>
        <a:xfrm>
          <a:off x="11060803" y="6131112"/>
          <a:ext cx="2395143" cy="40168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15</xdr:col>
      <xdr:colOff>69709</xdr:colOff>
      <xdr:row>18</xdr:row>
      <xdr:rowOff>39017</xdr:rowOff>
    </xdr:from>
    <xdr:to>
      <xdr:col>24</xdr:col>
      <xdr:colOff>1642242</xdr:colOff>
      <xdr:row>26</xdr:row>
      <xdr:rowOff>8129</xdr:rowOff>
    </xdr:to>
    <xdr:sp macro="" textlink="">
      <xdr:nvSpPr>
        <xdr:cNvPr id="36" name="正方形/長方形 35">
          <a:extLst>
            <a:ext uri="{FF2B5EF4-FFF2-40B4-BE49-F238E27FC236}">
              <a16:creationId xmlns:a16="http://schemas.microsoft.com/office/drawing/2014/main" id="{00000000-0008-0000-0800-000024000000}"/>
            </a:ext>
          </a:extLst>
        </xdr:cNvPr>
        <xdr:cNvSpPr>
          <a:spLocks noChangeArrowheads="1"/>
        </xdr:cNvSpPr>
      </xdr:nvSpPr>
      <xdr:spPr bwMode="auto">
        <a:xfrm>
          <a:off x="10426778" y="4757724"/>
          <a:ext cx="4550464" cy="1808422"/>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50" b="1">
              <a:latin typeface="Calibri" panose="020F0502020204030204"/>
              <a:ea typeface="ＭＳ Ｐゴシック" panose="020B0600070205080204" pitchFamily="50" charset="-128"/>
            </a:rPr>
            <a:t>・自動計算式が設定されていますが、最終的に各項目ごとに全ての値が足し上げられているか確認の上、提出してください。</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見積時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の各摘要の合計金額は</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様式１</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精算時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の各摘要の合計金額は</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様式８</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xdr:txBody>
    </xdr:sp>
    <xdr:clientData/>
  </xdr:twoCellAnchor>
  <xdr:twoCellAnchor>
    <xdr:from>
      <xdr:col>7</xdr:col>
      <xdr:colOff>569097</xdr:colOff>
      <xdr:row>6</xdr:row>
      <xdr:rowOff>69638</xdr:rowOff>
    </xdr:from>
    <xdr:to>
      <xdr:col>9</xdr:col>
      <xdr:colOff>62430</xdr:colOff>
      <xdr:row>8</xdr:row>
      <xdr:rowOff>3203</xdr:rowOff>
    </xdr:to>
    <xdr:sp macro="" textlink="">
      <xdr:nvSpPr>
        <xdr:cNvPr id="37" name="角丸四角形 15">
          <a:extLst>
            <a:ext uri="{FF2B5EF4-FFF2-40B4-BE49-F238E27FC236}">
              <a16:creationId xmlns:a16="http://schemas.microsoft.com/office/drawing/2014/main" id="{00000000-0008-0000-0800-000025000000}"/>
            </a:ext>
          </a:extLst>
        </xdr:cNvPr>
        <xdr:cNvSpPr/>
      </xdr:nvSpPr>
      <xdr:spPr>
        <a:xfrm>
          <a:off x="4950597" y="1436756"/>
          <a:ext cx="1129392" cy="258535"/>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4</xdr:col>
      <xdr:colOff>89647</xdr:colOff>
      <xdr:row>4</xdr:row>
      <xdr:rowOff>67236</xdr:rowOff>
    </xdr:from>
    <xdr:to>
      <xdr:col>12</xdr:col>
      <xdr:colOff>863652</xdr:colOff>
      <xdr:row>5</xdr:row>
      <xdr:rowOff>249472</xdr:rowOff>
    </xdr:to>
    <xdr:sp macro="" textlink="">
      <xdr:nvSpPr>
        <xdr:cNvPr id="38" name="正方形/長方形 37">
          <a:extLst>
            <a:ext uri="{FF2B5EF4-FFF2-40B4-BE49-F238E27FC236}">
              <a16:creationId xmlns:a16="http://schemas.microsoft.com/office/drawing/2014/main" id="{00000000-0008-0000-0800-000026000000}"/>
            </a:ext>
          </a:extLst>
        </xdr:cNvPr>
        <xdr:cNvSpPr>
          <a:spLocks noChangeArrowheads="1"/>
        </xdr:cNvSpPr>
      </xdr:nvSpPr>
      <xdr:spPr bwMode="auto">
        <a:xfrm>
          <a:off x="2868706" y="851648"/>
          <a:ext cx="6164034" cy="473589"/>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レンタカー代について、手引きを確認し計上対象外の経費は含まれていないことを確認の上、</a:t>
          </a:r>
          <a:endParaRPr lang="en-US" altLang="ja-JP" sz="1200" b="1">
            <a:latin typeface="Calibri" panose="020F0502020204030204"/>
            <a:ea typeface="ＭＳ Ｐゴシック" panose="020B0600070205080204" pitchFamily="50" charset="-128"/>
          </a:endParaRPr>
        </a:p>
        <a:p>
          <a:pPr>
            <a:defRPr/>
          </a:pPr>
          <a:r>
            <a:rPr lang="ja-JP" altLang="en-US" sz="1200" b="1">
              <a:latin typeface="Calibri" panose="020F0502020204030204"/>
              <a:ea typeface="ＭＳ Ｐゴシック" panose="020B0600070205080204" pitchFamily="50" charset="-128"/>
            </a:rPr>
            <a:t>チェックをいれてください</a:t>
          </a:r>
          <a:endParaRPr lang="ja-JP" altLang="ja-JP" sz="1200">
            <a:effectLst/>
          </a:endParaRPr>
        </a:p>
      </xdr:txBody>
    </xdr:sp>
    <xdr:clientData/>
  </xdr:twoCellAnchor>
  <xdr:twoCellAnchor>
    <xdr:from>
      <xdr:col>0</xdr:col>
      <xdr:colOff>123264</xdr:colOff>
      <xdr:row>0</xdr:row>
      <xdr:rowOff>161685</xdr:rowOff>
    </xdr:from>
    <xdr:to>
      <xdr:col>3</xdr:col>
      <xdr:colOff>633133</xdr:colOff>
      <xdr:row>0</xdr:row>
      <xdr:rowOff>686597</xdr:rowOff>
    </xdr:to>
    <xdr:sp macro="" textlink="">
      <xdr:nvSpPr>
        <xdr:cNvPr id="39" name="正方形/長方形 38">
          <a:extLst>
            <a:ext uri="{FF2B5EF4-FFF2-40B4-BE49-F238E27FC236}">
              <a16:creationId xmlns:a16="http://schemas.microsoft.com/office/drawing/2014/main" id="{00000000-0008-0000-0800-000027000000}"/>
            </a:ext>
          </a:extLst>
        </xdr:cNvPr>
        <xdr:cNvSpPr>
          <a:spLocks noChangeArrowheads="1"/>
        </xdr:cNvSpPr>
      </xdr:nvSpPr>
      <xdr:spPr bwMode="auto">
        <a:xfrm>
          <a:off x="123264" y="161685"/>
          <a:ext cx="2000251"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3</xdr:col>
      <xdr:colOff>714777</xdr:colOff>
      <xdr:row>0</xdr:row>
      <xdr:rowOff>134471</xdr:rowOff>
    </xdr:from>
    <xdr:to>
      <xdr:col>6</xdr:col>
      <xdr:colOff>92849</xdr:colOff>
      <xdr:row>0</xdr:row>
      <xdr:rowOff>677396</xdr:rowOff>
    </xdr:to>
    <xdr:sp macro="" textlink="">
      <xdr:nvSpPr>
        <xdr:cNvPr id="40" name="正方形/長方形 39">
          <a:extLst>
            <a:ext uri="{FF2B5EF4-FFF2-40B4-BE49-F238E27FC236}">
              <a16:creationId xmlns:a16="http://schemas.microsoft.com/office/drawing/2014/main" id="{00000000-0008-0000-0800-000028000000}"/>
            </a:ext>
          </a:extLst>
        </xdr:cNvPr>
        <xdr:cNvSpPr>
          <a:spLocks noChangeArrowheads="1"/>
        </xdr:cNvSpPr>
      </xdr:nvSpPr>
      <xdr:spPr bwMode="auto">
        <a:xfrm>
          <a:off x="2205159" y="134471"/>
          <a:ext cx="1619249"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6</xdr:col>
      <xdr:colOff>185376</xdr:colOff>
      <xdr:row>0</xdr:row>
      <xdr:rowOff>152160</xdr:rowOff>
    </xdr:from>
    <xdr:to>
      <xdr:col>9</xdr:col>
      <xdr:colOff>24813</xdr:colOff>
      <xdr:row>0</xdr:row>
      <xdr:rowOff>695085</xdr:rowOff>
    </xdr:to>
    <xdr:sp macro="" textlink="">
      <xdr:nvSpPr>
        <xdr:cNvPr id="41" name="正方形/長方形 40">
          <a:extLst>
            <a:ext uri="{FF2B5EF4-FFF2-40B4-BE49-F238E27FC236}">
              <a16:creationId xmlns:a16="http://schemas.microsoft.com/office/drawing/2014/main" id="{00000000-0008-0000-0800-000029000000}"/>
            </a:ext>
          </a:extLst>
        </xdr:cNvPr>
        <xdr:cNvSpPr>
          <a:spLocks noChangeArrowheads="1"/>
        </xdr:cNvSpPr>
      </xdr:nvSpPr>
      <xdr:spPr bwMode="auto">
        <a:xfrm>
          <a:off x="3916935" y="152160"/>
          <a:ext cx="2125437"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9</xdr:col>
      <xdr:colOff>159524</xdr:colOff>
      <xdr:row>0</xdr:row>
      <xdr:rowOff>152160</xdr:rowOff>
    </xdr:from>
    <xdr:to>
      <xdr:col>11</xdr:col>
      <xdr:colOff>171289</xdr:colOff>
      <xdr:row>0</xdr:row>
      <xdr:rowOff>695085</xdr:rowOff>
    </xdr:to>
    <xdr:sp macro="" textlink="">
      <xdr:nvSpPr>
        <xdr:cNvPr id="42" name="正方形/長方形 41">
          <a:extLst>
            <a:ext uri="{FF2B5EF4-FFF2-40B4-BE49-F238E27FC236}">
              <a16:creationId xmlns:a16="http://schemas.microsoft.com/office/drawing/2014/main" id="{00000000-0008-0000-0800-00002A000000}"/>
            </a:ext>
          </a:extLst>
        </xdr:cNvPr>
        <xdr:cNvSpPr>
          <a:spLocks noChangeArrowheads="1"/>
        </xdr:cNvSpPr>
      </xdr:nvSpPr>
      <xdr:spPr bwMode="auto">
        <a:xfrm>
          <a:off x="6177083" y="152160"/>
          <a:ext cx="1647824"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11</xdr:col>
      <xdr:colOff>470647</xdr:colOff>
      <xdr:row>0</xdr:row>
      <xdr:rowOff>152160</xdr:rowOff>
    </xdr:from>
    <xdr:to>
      <xdr:col>15</xdr:col>
      <xdr:colOff>276144</xdr:colOff>
      <xdr:row>0</xdr:row>
      <xdr:rowOff>695085</xdr:rowOff>
    </xdr:to>
    <xdr:sp macro="" textlink="">
      <xdr:nvSpPr>
        <xdr:cNvPr id="43" name="正方形/長方形 42">
          <a:extLst>
            <a:ext uri="{FF2B5EF4-FFF2-40B4-BE49-F238E27FC236}">
              <a16:creationId xmlns:a16="http://schemas.microsoft.com/office/drawing/2014/main" id="{00000000-0008-0000-0800-00002B000000}"/>
            </a:ext>
          </a:extLst>
        </xdr:cNvPr>
        <xdr:cNvSpPr>
          <a:spLocks noChangeArrowheads="1"/>
        </xdr:cNvSpPr>
      </xdr:nvSpPr>
      <xdr:spPr bwMode="auto">
        <a:xfrm>
          <a:off x="8124265" y="152160"/>
          <a:ext cx="2517320" cy="542925"/>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504825</xdr:colOff>
      <xdr:row>31</xdr:row>
      <xdr:rowOff>171450</xdr:rowOff>
    </xdr:from>
    <xdr:to>
      <xdr:col>24</xdr:col>
      <xdr:colOff>1704975</xdr:colOff>
      <xdr:row>34</xdr:row>
      <xdr:rowOff>152399</xdr:rowOff>
    </xdr:to>
    <xdr:sp macro="" textlink="">
      <xdr:nvSpPr>
        <xdr:cNvPr id="14" name="テキスト ボックス 4">
          <a:extLst>
            <a:ext uri="{FF2B5EF4-FFF2-40B4-BE49-F238E27FC236}">
              <a16:creationId xmlns:a16="http://schemas.microsoft.com/office/drawing/2014/main" id="{00000000-0008-0000-0900-00000E000000}"/>
            </a:ext>
          </a:extLst>
        </xdr:cNvPr>
        <xdr:cNvSpPr txBox="1"/>
      </xdr:nvSpPr>
      <xdr:spPr>
        <a:xfrm>
          <a:off x="9648825" y="7200900"/>
          <a:ext cx="5391150" cy="666749"/>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anchor="ctr"/>
        <a:lstStyle>
          <a:defPPr>
            <a:defRPr lang="ja-JP"/>
          </a:defPPr>
          <a:lvl1pPr algn="l" rtl="0" eaLnBrk="0" fontAlgn="base" hangingPunct="0">
            <a:spcBef>
              <a:spcPct val="0"/>
            </a:spcBef>
            <a:spcAft>
              <a:spcPct val="0"/>
            </a:spcAft>
            <a:defRPr kumimoji="1" sz="1000" kern="1200">
              <a:solidFill>
                <a:schemeClr val="dk1"/>
              </a:solidFill>
              <a:latin typeface="+mn-lt"/>
              <a:ea typeface="+mn-ea"/>
              <a:cs typeface="+mn-cs"/>
            </a:defRPr>
          </a:lvl1pPr>
          <a:lvl2pPr marL="457200" algn="l" rtl="0" eaLnBrk="0" fontAlgn="base" hangingPunct="0">
            <a:spcBef>
              <a:spcPct val="0"/>
            </a:spcBef>
            <a:spcAft>
              <a:spcPct val="0"/>
            </a:spcAft>
            <a:defRPr kumimoji="1" sz="1000" kern="1200">
              <a:solidFill>
                <a:schemeClr val="dk1"/>
              </a:solidFill>
              <a:latin typeface="+mn-lt"/>
              <a:ea typeface="+mn-ea"/>
              <a:cs typeface="+mn-cs"/>
            </a:defRPr>
          </a:lvl2pPr>
          <a:lvl3pPr marL="914400" algn="l" rtl="0" eaLnBrk="0" fontAlgn="base" hangingPunct="0">
            <a:spcBef>
              <a:spcPct val="0"/>
            </a:spcBef>
            <a:spcAft>
              <a:spcPct val="0"/>
            </a:spcAft>
            <a:defRPr kumimoji="1" sz="1000" kern="1200">
              <a:solidFill>
                <a:schemeClr val="dk1"/>
              </a:solidFill>
              <a:latin typeface="+mn-lt"/>
              <a:ea typeface="+mn-ea"/>
              <a:cs typeface="+mn-cs"/>
            </a:defRPr>
          </a:lvl3pPr>
          <a:lvl4pPr marL="1371600" algn="l" rtl="0" eaLnBrk="0" fontAlgn="base" hangingPunct="0">
            <a:spcBef>
              <a:spcPct val="0"/>
            </a:spcBef>
            <a:spcAft>
              <a:spcPct val="0"/>
            </a:spcAft>
            <a:defRPr kumimoji="1" sz="1000" kern="1200">
              <a:solidFill>
                <a:schemeClr val="dk1"/>
              </a:solidFill>
              <a:latin typeface="+mn-lt"/>
              <a:ea typeface="+mn-ea"/>
              <a:cs typeface="+mn-cs"/>
            </a:defRPr>
          </a:lvl4pPr>
          <a:lvl5pPr marL="1828800" algn="l" rtl="0" eaLnBrk="0" fontAlgn="base" hangingPunct="0">
            <a:spcBef>
              <a:spcPct val="0"/>
            </a:spcBef>
            <a:spcAft>
              <a:spcPct val="0"/>
            </a:spcAft>
            <a:defRPr kumimoji="1" sz="1000" kern="1200">
              <a:solidFill>
                <a:schemeClr val="dk1"/>
              </a:solidFill>
              <a:latin typeface="+mn-lt"/>
              <a:ea typeface="+mn-ea"/>
              <a:cs typeface="+mn-cs"/>
            </a:defRPr>
          </a:lvl5pPr>
          <a:lvl6pPr marL="2286000" algn="l" defTabSz="457200" rtl="0" eaLnBrk="1" latinLnBrk="0" hangingPunct="1">
            <a:defRPr kumimoji="1" sz="1000" kern="1200">
              <a:solidFill>
                <a:schemeClr val="dk1"/>
              </a:solidFill>
              <a:latin typeface="+mn-lt"/>
              <a:ea typeface="+mn-ea"/>
              <a:cs typeface="+mn-cs"/>
            </a:defRPr>
          </a:lvl6pPr>
          <a:lvl7pPr marL="2743200" algn="l" defTabSz="457200" rtl="0" eaLnBrk="1" latinLnBrk="0" hangingPunct="1">
            <a:defRPr kumimoji="1" sz="1000" kern="1200">
              <a:solidFill>
                <a:schemeClr val="dk1"/>
              </a:solidFill>
              <a:latin typeface="+mn-lt"/>
              <a:ea typeface="+mn-ea"/>
              <a:cs typeface="+mn-cs"/>
            </a:defRPr>
          </a:lvl7pPr>
          <a:lvl8pPr marL="3200400" algn="l" defTabSz="457200" rtl="0" eaLnBrk="1" latinLnBrk="0" hangingPunct="1">
            <a:defRPr kumimoji="1" sz="1000" kern="1200">
              <a:solidFill>
                <a:schemeClr val="dk1"/>
              </a:solidFill>
              <a:latin typeface="+mn-lt"/>
              <a:ea typeface="+mn-ea"/>
              <a:cs typeface="+mn-cs"/>
            </a:defRPr>
          </a:lvl8pPr>
          <a:lvl9pPr marL="3657600" algn="l" defTabSz="457200" rtl="0" eaLnBrk="1" latinLnBrk="0" hangingPunct="1">
            <a:defRPr kumimoji="1" sz="1000" kern="1200">
              <a:solidFill>
                <a:schemeClr val="dk1"/>
              </a:solidFill>
              <a:latin typeface="+mn-lt"/>
              <a:ea typeface="+mn-ea"/>
              <a:cs typeface="+mn-cs"/>
            </a:defRPr>
          </a:lvl9pPr>
        </a:lstStyle>
        <a:p>
          <a:pPr>
            <a:defRPr/>
          </a:pPr>
          <a:r>
            <a:rPr lang="ja-JP" altLang="en-US" sz="1600" b="1">
              <a:latin typeface="ＭＳ Ｐゴシック" panose="020B0600070205080204" pitchFamily="50" charset="-128"/>
              <a:ea typeface="ＭＳ Ｐゴシック" panose="020B0600070205080204" pitchFamily="50" charset="-128"/>
            </a:rPr>
            <a:t>車両１台につき１枚作成してください。</a:t>
          </a:r>
          <a:endParaRPr lang="en-US" altLang="ja-JP" sz="1600" b="1">
            <a:latin typeface="ＭＳ Ｐゴシック" panose="020B0600070205080204" pitchFamily="50" charset="-128"/>
            <a:ea typeface="ＭＳ Ｐゴシック" panose="020B0600070205080204" pitchFamily="50" charset="-128"/>
          </a:endParaRPr>
        </a:p>
        <a:p>
          <a:pPr>
            <a:defRPr/>
          </a:pPr>
          <a:r>
            <a:rPr lang="en-US" altLang="ja-JP" sz="1200" b="1">
              <a:latin typeface="ＭＳ Ｐゴシック" panose="020B0600070205080204" pitchFamily="50" charset="-128"/>
              <a:ea typeface="ＭＳ Ｐゴシック" panose="020B0600070205080204" pitchFamily="50" charset="-128"/>
            </a:rPr>
            <a:t>※</a:t>
          </a:r>
          <a:r>
            <a:rPr lang="ja-JP" altLang="en-US" sz="1200" b="1">
              <a:latin typeface="ＭＳ Ｐゴシック" panose="020B0600070205080204" pitchFamily="50" charset="-128"/>
              <a:ea typeface="ＭＳ Ｐゴシック" panose="020B0600070205080204" pitchFamily="50" charset="-128"/>
            </a:rPr>
            <a:t>複数枚作成する場合は様式</a:t>
          </a:r>
          <a:r>
            <a:rPr lang="en-US" altLang="ja-JP" sz="1200" b="1">
              <a:latin typeface="ＭＳ Ｐゴシック" panose="020B0600070205080204" pitchFamily="50" charset="-128"/>
              <a:ea typeface="ＭＳ Ｐゴシック" panose="020B0600070205080204" pitchFamily="50" charset="-128"/>
            </a:rPr>
            <a:t>1/</a:t>
          </a:r>
          <a:r>
            <a:rPr lang="ja-JP" altLang="en-US" sz="1200" b="1">
              <a:latin typeface="ＭＳ Ｐゴシック" panose="020B0600070205080204" pitchFamily="50" charset="-128"/>
              <a:ea typeface="ＭＳ Ｐゴシック" panose="020B0600070205080204" pitchFamily="50" charset="-128"/>
            </a:rPr>
            <a:t>様式</a:t>
          </a:r>
          <a:r>
            <a:rPr lang="en-US" altLang="ja-JP" sz="1200" b="1">
              <a:latin typeface="ＭＳ Ｐゴシック" panose="020B0600070205080204" pitchFamily="50" charset="-128"/>
              <a:ea typeface="ＭＳ Ｐゴシック" panose="020B0600070205080204" pitchFamily="50" charset="-128"/>
            </a:rPr>
            <a:t>8</a:t>
          </a:r>
          <a:r>
            <a:rPr lang="ja-JP" altLang="en-US" sz="1200" b="1">
              <a:latin typeface="ＭＳ Ｐゴシック" panose="020B0600070205080204" pitchFamily="50" charset="-128"/>
              <a:ea typeface="ＭＳ Ｐゴシック" panose="020B0600070205080204" pitchFamily="50" charset="-128"/>
            </a:rPr>
            <a:t>に記載漏れのないようご注意ください</a:t>
          </a:r>
          <a:r>
            <a:rPr lang="ja-JP" altLang="en-US" sz="1600" b="1">
              <a:latin typeface="ＭＳ Ｐゴシック" panose="020B0600070205080204" pitchFamily="50" charset="-128"/>
              <a:ea typeface="ＭＳ Ｐゴシック" panose="020B0600070205080204" pitchFamily="50" charset="-128"/>
            </a:rPr>
            <a:t>。</a:t>
          </a:r>
          <a:endParaRPr lang="en-US" altLang="ja-JP" sz="1600" b="1">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128880</xdr:colOff>
      <xdr:row>0</xdr:row>
      <xdr:rowOff>555603</xdr:rowOff>
    </xdr:from>
    <xdr:to>
      <xdr:col>25</xdr:col>
      <xdr:colOff>53380</xdr:colOff>
      <xdr:row>6</xdr:row>
      <xdr:rowOff>37365</xdr:rowOff>
    </xdr:to>
    <xdr:sp macro="" textlink="">
      <xdr:nvSpPr>
        <xdr:cNvPr id="20" name="角丸四角形 15">
          <a:extLst>
            <a:ext uri="{FF2B5EF4-FFF2-40B4-BE49-F238E27FC236}">
              <a16:creationId xmlns:a16="http://schemas.microsoft.com/office/drawing/2014/main" id="{00000000-0008-0000-0900-000014000000}"/>
            </a:ext>
          </a:extLst>
        </xdr:cNvPr>
        <xdr:cNvSpPr/>
      </xdr:nvSpPr>
      <xdr:spPr>
        <a:xfrm>
          <a:off x="11368380" y="555603"/>
          <a:ext cx="3761714" cy="1577262"/>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25</xdr:col>
      <xdr:colOff>151916</xdr:colOff>
      <xdr:row>0</xdr:row>
      <xdr:rowOff>544286</xdr:rowOff>
    </xdr:from>
    <xdr:to>
      <xdr:col>35</xdr:col>
      <xdr:colOff>78249</xdr:colOff>
      <xdr:row>6</xdr:row>
      <xdr:rowOff>58637</xdr:rowOff>
    </xdr:to>
    <xdr:sp macro="" textlink="">
      <xdr:nvSpPr>
        <xdr:cNvPr id="21" name="正方形/長方形 20">
          <a:extLst>
            <a:ext uri="{FF2B5EF4-FFF2-40B4-BE49-F238E27FC236}">
              <a16:creationId xmlns:a16="http://schemas.microsoft.com/office/drawing/2014/main" id="{00000000-0008-0000-0900-000015000000}"/>
            </a:ext>
          </a:extLst>
        </xdr:cNvPr>
        <xdr:cNvSpPr>
          <a:spLocks noChangeArrowheads="1"/>
        </xdr:cNvSpPr>
      </xdr:nvSpPr>
      <xdr:spPr bwMode="auto">
        <a:xfrm>
          <a:off x="15228630" y="544286"/>
          <a:ext cx="2647762" cy="1609851"/>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該当する方に〇をつけてください。</a:t>
          </a:r>
          <a:endParaRPr lang="en-US" altLang="ja-JP" sz="1200" b="1">
            <a:latin typeface="Calibri" panose="020F0502020204030204"/>
            <a:ea typeface="ＭＳ Ｐゴシック" panose="020B0600070205080204" pitchFamily="50" charset="-128"/>
          </a:endParaRPr>
        </a:p>
        <a:p>
          <a:r>
            <a:rPr kumimoji="1" lang="ja-JP" altLang="ja-JP" sz="1200" b="1" kern="1200">
              <a:solidFill>
                <a:sysClr val="windowText" lastClr="000000"/>
              </a:solidFill>
              <a:effectLst/>
              <a:latin typeface="Times New Roman" charset="0"/>
              <a:ea typeface="ＭＳ Ｐゴシック" charset="0"/>
              <a:cs typeface="ＭＳ Ｐゴシック" charset="0"/>
            </a:rPr>
            <a:t>同種類の車両を複数使用する場合は、</a:t>
          </a:r>
          <a:endParaRPr lang="ja-JP" altLang="ja-JP" sz="1200">
            <a:effectLst/>
          </a:endParaRPr>
        </a:p>
        <a:p>
          <a:r>
            <a:rPr kumimoji="1" lang="ja-JP" altLang="ja-JP" sz="1200" b="1" kern="1200">
              <a:solidFill>
                <a:sysClr val="windowText" lastClr="000000"/>
              </a:solidFill>
              <a:effectLst/>
              <a:latin typeface="Times New Roman" charset="0"/>
              <a:ea typeface="ＭＳ Ｐゴシック" charset="0"/>
              <a:cs typeface="ＭＳ Ｐゴシック" charset="0"/>
            </a:rPr>
            <a:t>①・②と附番したものを選択してください。</a:t>
          </a:r>
          <a:endParaRPr kumimoji="1" lang="en-US" altLang="ja-JP" sz="1200" b="1" kern="1200">
            <a:solidFill>
              <a:sysClr val="windowText" lastClr="000000"/>
            </a:solidFill>
            <a:effectLst/>
            <a:latin typeface="Times New Roman" charset="0"/>
            <a:ea typeface="ＭＳ Ｐゴシック" charset="0"/>
            <a:cs typeface="ＭＳ Ｐゴシック" charset="0"/>
          </a:endParaRPr>
        </a:p>
        <a:p>
          <a:r>
            <a:rPr kumimoji="1" lang="ja-JP" altLang="en-US" sz="1200" b="1" kern="1200">
              <a:solidFill>
                <a:sysClr val="windowText" lastClr="000000"/>
              </a:solidFill>
              <a:effectLst/>
              <a:latin typeface="Times New Roman" charset="0"/>
              <a:ea typeface="ＭＳ Ｐゴシック" charset="0"/>
            </a:rPr>
            <a:t>運搬を選択した場合は、様式</a:t>
          </a:r>
          <a:r>
            <a:rPr kumimoji="1" lang="en-US" altLang="ja-JP" sz="1200" b="1" kern="1200">
              <a:solidFill>
                <a:sysClr val="windowText" lastClr="000000"/>
              </a:solidFill>
              <a:effectLst/>
              <a:latin typeface="Times New Roman" charset="0"/>
              <a:ea typeface="ＭＳ Ｐゴシック" charset="0"/>
            </a:rPr>
            <a:t>4</a:t>
          </a:r>
          <a:r>
            <a:rPr kumimoji="1" lang="ja-JP" altLang="en-US" sz="1200" b="1" kern="1200">
              <a:solidFill>
                <a:sysClr val="windowText" lastClr="000000"/>
              </a:solidFill>
              <a:effectLst/>
              <a:latin typeface="Times New Roman" charset="0"/>
              <a:ea typeface="ＭＳ Ｐゴシック" charset="0"/>
            </a:rPr>
            <a:t>の備考欄に運搬物を御記入ください。</a:t>
          </a:r>
          <a:endParaRPr lang="ja-JP" altLang="ja-JP" sz="1200">
            <a:effectLst/>
          </a:endParaRPr>
        </a:p>
      </xdr:txBody>
    </xdr:sp>
    <xdr:clientData/>
  </xdr:twoCellAnchor>
  <xdr:twoCellAnchor>
    <xdr:from>
      <xdr:col>15</xdr:col>
      <xdr:colOff>507641</xdr:colOff>
      <xdr:row>29</xdr:row>
      <xdr:rowOff>167010</xdr:rowOff>
    </xdr:from>
    <xdr:to>
      <xdr:col>24</xdr:col>
      <xdr:colOff>135475</xdr:colOff>
      <xdr:row>31</xdr:row>
      <xdr:rowOff>74575</xdr:rowOff>
    </xdr:to>
    <xdr:sp macro="" textlink="">
      <xdr:nvSpPr>
        <xdr:cNvPr id="22" name="角丸四角形 15">
          <a:extLst>
            <a:ext uri="{FF2B5EF4-FFF2-40B4-BE49-F238E27FC236}">
              <a16:creationId xmlns:a16="http://schemas.microsoft.com/office/drawing/2014/main" id="{00000000-0008-0000-0900-000016000000}"/>
            </a:ext>
          </a:extLst>
        </xdr:cNvPr>
        <xdr:cNvSpPr/>
      </xdr:nvSpPr>
      <xdr:spPr>
        <a:xfrm>
          <a:off x="10861316" y="6739260"/>
          <a:ext cx="2609159" cy="36476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24</xdr:col>
      <xdr:colOff>238937</xdr:colOff>
      <xdr:row>29</xdr:row>
      <xdr:rowOff>120151</xdr:rowOff>
    </xdr:from>
    <xdr:to>
      <xdr:col>30</xdr:col>
      <xdr:colOff>165381</xdr:colOff>
      <xdr:row>31</xdr:row>
      <xdr:rowOff>80785</xdr:rowOff>
    </xdr:to>
    <xdr:sp macro="" textlink="">
      <xdr:nvSpPr>
        <xdr:cNvPr id="23" name="正方形/長方形 22">
          <a:extLst>
            <a:ext uri="{FF2B5EF4-FFF2-40B4-BE49-F238E27FC236}">
              <a16:creationId xmlns:a16="http://schemas.microsoft.com/office/drawing/2014/main" id="{00000000-0008-0000-0900-000017000000}"/>
            </a:ext>
          </a:extLst>
        </xdr:cNvPr>
        <xdr:cNvSpPr>
          <a:spLocks noChangeArrowheads="1"/>
        </xdr:cNvSpPr>
      </xdr:nvSpPr>
      <xdr:spPr bwMode="auto">
        <a:xfrm>
          <a:off x="13573937" y="6692401"/>
          <a:ext cx="3050644" cy="41783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最終支払日（予定日）を御記入ください</a:t>
          </a:r>
        </a:p>
      </xdr:txBody>
    </xdr:sp>
    <xdr:clientData/>
  </xdr:twoCellAnchor>
  <xdr:twoCellAnchor>
    <xdr:from>
      <xdr:col>0</xdr:col>
      <xdr:colOff>0</xdr:colOff>
      <xdr:row>9</xdr:row>
      <xdr:rowOff>151103</xdr:rowOff>
    </xdr:from>
    <xdr:to>
      <xdr:col>8</xdr:col>
      <xdr:colOff>102616</xdr:colOff>
      <xdr:row>20</xdr:row>
      <xdr:rowOff>171450</xdr:rowOff>
    </xdr:to>
    <xdr:sp macro="" textlink="">
      <xdr:nvSpPr>
        <xdr:cNvPr id="24" name="角丸四角形 15">
          <a:extLst>
            <a:ext uri="{FF2B5EF4-FFF2-40B4-BE49-F238E27FC236}">
              <a16:creationId xmlns:a16="http://schemas.microsoft.com/office/drawing/2014/main" id="{00000000-0008-0000-0900-000018000000}"/>
            </a:ext>
          </a:extLst>
        </xdr:cNvPr>
        <xdr:cNvSpPr/>
      </xdr:nvSpPr>
      <xdr:spPr>
        <a:xfrm>
          <a:off x="0" y="2056103"/>
          <a:ext cx="5065141" cy="2534947"/>
        </a:xfrm>
        <a:prstGeom prst="rect">
          <a:avLst/>
        </a:prstGeom>
        <a:noFill/>
        <a:ln w="57150">
          <a:solidFill>
            <a:srgbClr val="FF99CC"/>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199850</xdr:colOff>
      <xdr:row>22</xdr:row>
      <xdr:rowOff>16111</xdr:rowOff>
    </xdr:from>
    <xdr:to>
      <xdr:col>7</xdr:col>
      <xdr:colOff>353629</xdr:colOff>
      <xdr:row>23</xdr:row>
      <xdr:rowOff>203937</xdr:rowOff>
    </xdr:to>
    <xdr:sp macro="" textlink="">
      <xdr:nvSpPr>
        <xdr:cNvPr id="25" name="正方形/長方形 24">
          <a:extLst>
            <a:ext uri="{FF2B5EF4-FFF2-40B4-BE49-F238E27FC236}">
              <a16:creationId xmlns:a16="http://schemas.microsoft.com/office/drawing/2014/main" id="{00000000-0008-0000-0900-000019000000}"/>
            </a:ext>
          </a:extLst>
        </xdr:cNvPr>
        <xdr:cNvSpPr>
          <a:spLocks noChangeArrowheads="1"/>
        </xdr:cNvSpPr>
      </xdr:nvSpPr>
      <xdr:spPr bwMode="auto">
        <a:xfrm>
          <a:off x="199850" y="4892911"/>
          <a:ext cx="4525754" cy="416426"/>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様式４に記載の車両行程ならびに距離と一致させてください。</a:t>
          </a:r>
        </a:p>
      </xdr:txBody>
    </xdr:sp>
    <xdr:clientData/>
  </xdr:twoCellAnchor>
  <xdr:twoCellAnchor>
    <xdr:from>
      <xdr:col>8</xdr:col>
      <xdr:colOff>987785</xdr:colOff>
      <xdr:row>7</xdr:row>
      <xdr:rowOff>172826</xdr:rowOff>
    </xdr:from>
    <xdr:to>
      <xdr:col>10</xdr:col>
      <xdr:colOff>41369</xdr:colOff>
      <xdr:row>20</xdr:row>
      <xdr:rowOff>171450</xdr:rowOff>
    </xdr:to>
    <xdr:sp macro="" textlink="">
      <xdr:nvSpPr>
        <xdr:cNvPr id="26" name="角丸四角形 15">
          <a:extLst>
            <a:ext uri="{FF2B5EF4-FFF2-40B4-BE49-F238E27FC236}">
              <a16:creationId xmlns:a16="http://schemas.microsoft.com/office/drawing/2014/main" id="{00000000-0008-0000-0900-00001A000000}"/>
            </a:ext>
          </a:extLst>
        </xdr:cNvPr>
        <xdr:cNvSpPr/>
      </xdr:nvSpPr>
      <xdr:spPr>
        <a:xfrm>
          <a:off x="5950310" y="1620626"/>
          <a:ext cx="606159" cy="2970424"/>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8</xdr:col>
      <xdr:colOff>1023444</xdr:colOff>
      <xdr:row>22</xdr:row>
      <xdr:rowOff>19050</xdr:rowOff>
    </xdr:from>
    <xdr:to>
      <xdr:col>14</xdr:col>
      <xdr:colOff>580446</xdr:colOff>
      <xdr:row>31</xdr:row>
      <xdr:rowOff>66128</xdr:rowOff>
    </xdr:to>
    <xdr:sp macro="" textlink="">
      <xdr:nvSpPr>
        <xdr:cNvPr id="27" name="正方形/長方形 26">
          <a:extLst>
            <a:ext uri="{FF2B5EF4-FFF2-40B4-BE49-F238E27FC236}">
              <a16:creationId xmlns:a16="http://schemas.microsoft.com/office/drawing/2014/main" id="{00000000-0008-0000-0900-00001B000000}"/>
            </a:ext>
          </a:extLst>
        </xdr:cNvPr>
        <xdr:cNvSpPr>
          <a:spLocks noChangeArrowheads="1"/>
        </xdr:cNvSpPr>
      </xdr:nvSpPr>
      <xdr:spPr bwMode="auto">
        <a:xfrm>
          <a:off x="5985969" y="4895850"/>
          <a:ext cx="4281402" cy="2199728"/>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見積時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・見積書や料金検索表のをもとに金額を御記入ください。</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・車検証の提出をお願いいたします。</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　（最終稼働日が有効期限前であることを確認してください）</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・添付する資料の資料番号を記入してください。同一の資料内に複数の経費が含まれる場合は枝番をつける等、計上金額と係属する箇所を明確に示してください。</a:t>
          </a:r>
        </a:p>
        <a:p>
          <a:pPr>
            <a:defRPr/>
          </a:pPr>
          <a:r>
            <a:rPr lang="ja-JP" altLang="en-US" sz="1000" b="1">
              <a:latin typeface="Calibri" panose="020F0502020204030204"/>
              <a:ea typeface="ＭＳ Ｐゴシック" panose="020B0600070205080204" pitchFamily="50" charset="-128"/>
            </a:rPr>
            <a:t>・計上にあたり証憑書類の添付を必要とする箇所については、</a:t>
          </a:r>
          <a:r>
            <a:rPr lang="en-US" altLang="ja-JP" sz="1000" b="1">
              <a:latin typeface="Calibri" panose="020F0502020204030204"/>
              <a:ea typeface="ＭＳ Ｐゴシック" panose="020B0600070205080204" pitchFamily="50" charset="-128"/>
            </a:rPr>
            <a:t>20</a:t>
          </a:r>
          <a:r>
            <a:rPr lang="ja-JP" altLang="en-US" sz="1000" b="1">
              <a:latin typeface="Calibri" panose="020F0502020204030204"/>
              <a:ea typeface="ＭＳ Ｐゴシック" panose="020B0600070205080204" pitchFamily="50" charset="-128"/>
            </a:rPr>
            <a:t>ページ～</a:t>
          </a:r>
          <a:r>
            <a:rPr lang="en-US" altLang="ja-JP" sz="1000" b="1">
              <a:latin typeface="Calibri" panose="020F0502020204030204"/>
              <a:ea typeface="ＭＳ Ｐゴシック" panose="020B0600070205080204" pitchFamily="50" charset="-128"/>
            </a:rPr>
            <a:t>25</a:t>
          </a:r>
          <a:r>
            <a:rPr lang="ja-JP" altLang="en-US" sz="1000" b="1">
              <a:latin typeface="Calibri" panose="020F0502020204030204"/>
              <a:ea typeface="ＭＳ Ｐゴシック" panose="020B0600070205080204" pitchFamily="50" charset="-128"/>
            </a:rPr>
            <a:t>ページを参照してください。</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・精算時には実費を御記入ください。</a:t>
          </a:r>
        </a:p>
      </xdr:txBody>
    </xdr:sp>
    <xdr:clientData/>
  </xdr:twoCellAnchor>
  <xdr:twoCellAnchor>
    <xdr:from>
      <xdr:col>10</xdr:col>
      <xdr:colOff>1075652</xdr:colOff>
      <xdr:row>7</xdr:row>
      <xdr:rowOff>161878</xdr:rowOff>
    </xdr:from>
    <xdr:to>
      <xdr:col>12</xdr:col>
      <xdr:colOff>51175</xdr:colOff>
      <xdr:row>20</xdr:row>
      <xdr:rowOff>172607</xdr:rowOff>
    </xdr:to>
    <xdr:sp macro="" textlink="">
      <xdr:nvSpPr>
        <xdr:cNvPr id="28" name="角丸四角形 15">
          <a:extLst>
            <a:ext uri="{FF2B5EF4-FFF2-40B4-BE49-F238E27FC236}">
              <a16:creationId xmlns:a16="http://schemas.microsoft.com/office/drawing/2014/main" id="{00000000-0008-0000-0900-00001C000000}"/>
            </a:ext>
          </a:extLst>
        </xdr:cNvPr>
        <xdr:cNvSpPr/>
      </xdr:nvSpPr>
      <xdr:spPr>
        <a:xfrm>
          <a:off x="7590752" y="1609678"/>
          <a:ext cx="613823" cy="2982529"/>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12</xdr:col>
      <xdr:colOff>962510</xdr:colOff>
      <xdr:row>7</xdr:row>
      <xdr:rowOff>139104</xdr:rowOff>
    </xdr:from>
    <xdr:to>
      <xdr:col>14</xdr:col>
      <xdr:colOff>43434</xdr:colOff>
      <xdr:row>20</xdr:row>
      <xdr:rowOff>198252</xdr:rowOff>
    </xdr:to>
    <xdr:sp macro="" textlink="">
      <xdr:nvSpPr>
        <xdr:cNvPr id="29" name="角丸四角形 15">
          <a:extLst>
            <a:ext uri="{FF2B5EF4-FFF2-40B4-BE49-F238E27FC236}">
              <a16:creationId xmlns:a16="http://schemas.microsoft.com/office/drawing/2014/main" id="{00000000-0008-0000-0900-00001D000000}"/>
            </a:ext>
          </a:extLst>
        </xdr:cNvPr>
        <xdr:cNvSpPr/>
      </xdr:nvSpPr>
      <xdr:spPr>
        <a:xfrm>
          <a:off x="9115910" y="1586904"/>
          <a:ext cx="614449" cy="3030948"/>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14</xdr:col>
      <xdr:colOff>659165</xdr:colOff>
      <xdr:row>7</xdr:row>
      <xdr:rowOff>127280</xdr:rowOff>
    </xdr:from>
    <xdr:to>
      <xdr:col>16</xdr:col>
      <xdr:colOff>845</xdr:colOff>
      <xdr:row>20</xdr:row>
      <xdr:rowOff>186428</xdr:rowOff>
    </xdr:to>
    <xdr:sp macro="" textlink="">
      <xdr:nvSpPr>
        <xdr:cNvPr id="30" name="角丸四角形 15">
          <a:extLst>
            <a:ext uri="{FF2B5EF4-FFF2-40B4-BE49-F238E27FC236}">
              <a16:creationId xmlns:a16="http://schemas.microsoft.com/office/drawing/2014/main" id="{00000000-0008-0000-0900-00001E000000}"/>
            </a:ext>
          </a:extLst>
        </xdr:cNvPr>
        <xdr:cNvSpPr/>
      </xdr:nvSpPr>
      <xdr:spPr>
        <a:xfrm>
          <a:off x="10346090" y="1575080"/>
          <a:ext cx="608505" cy="3030948"/>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16</xdr:col>
      <xdr:colOff>79296</xdr:colOff>
      <xdr:row>7</xdr:row>
      <xdr:rowOff>150930</xdr:rowOff>
    </xdr:from>
    <xdr:to>
      <xdr:col>22</xdr:col>
      <xdr:colOff>51957</xdr:colOff>
      <xdr:row>21</xdr:row>
      <xdr:rowOff>38100</xdr:rowOff>
    </xdr:to>
    <xdr:sp macro="" textlink="">
      <xdr:nvSpPr>
        <xdr:cNvPr id="31" name="角丸四角形 15">
          <a:extLst>
            <a:ext uri="{FF2B5EF4-FFF2-40B4-BE49-F238E27FC236}">
              <a16:creationId xmlns:a16="http://schemas.microsoft.com/office/drawing/2014/main" id="{00000000-0008-0000-0900-00001F000000}"/>
            </a:ext>
          </a:extLst>
        </xdr:cNvPr>
        <xdr:cNvSpPr/>
      </xdr:nvSpPr>
      <xdr:spPr>
        <a:xfrm>
          <a:off x="11033046" y="1598730"/>
          <a:ext cx="1801461" cy="308757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22</xdr:col>
      <xdr:colOff>216182</xdr:colOff>
      <xdr:row>10</xdr:row>
      <xdr:rowOff>71508</xdr:rowOff>
    </xdr:from>
    <xdr:to>
      <xdr:col>25</xdr:col>
      <xdr:colOff>9588</xdr:colOff>
      <xdr:row>13</xdr:row>
      <xdr:rowOff>222201</xdr:rowOff>
    </xdr:to>
    <xdr:sp macro="" textlink="">
      <xdr:nvSpPr>
        <xdr:cNvPr id="32" name="正方形/長方形 31">
          <a:extLst>
            <a:ext uri="{FF2B5EF4-FFF2-40B4-BE49-F238E27FC236}">
              <a16:creationId xmlns:a16="http://schemas.microsoft.com/office/drawing/2014/main" id="{00000000-0008-0000-0900-000020000000}"/>
            </a:ext>
          </a:extLst>
        </xdr:cNvPr>
        <xdr:cNvSpPr>
          <a:spLocks noChangeArrowheads="1"/>
        </xdr:cNvSpPr>
      </xdr:nvSpPr>
      <xdr:spPr bwMode="auto">
        <a:xfrm>
          <a:off x="12998732" y="2205108"/>
          <a:ext cx="2088931" cy="836493"/>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00" b="1">
              <a:latin typeface="Calibri" panose="020F0502020204030204"/>
              <a:ea typeface="ＭＳ Ｐゴシック" panose="020B0600070205080204" pitchFamily="50" charset="-128"/>
            </a:rPr>
            <a:t>　運転手当は、区間ごとではなく</a:t>
          </a:r>
          <a:r>
            <a:rPr lang="en-US" altLang="ja-JP" sz="1000" b="1">
              <a:latin typeface="Calibri" panose="020F0502020204030204"/>
              <a:ea typeface="ＭＳ Ｐゴシック" panose="020B0600070205080204" pitchFamily="50" charset="-128"/>
            </a:rPr>
            <a:t>1</a:t>
          </a:r>
          <a:r>
            <a:rPr lang="ja-JP" altLang="en-US" sz="1000" b="1">
              <a:latin typeface="Calibri" panose="020F0502020204030204"/>
              <a:ea typeface="ＭＳ Ｐゴシック" panose="020B0600070205080204" pitchFamily="50" charset="-128"/>
            </a:rPr>
            <a:t>人ずつ１日の合計運転時間を御記入ください。</a:t>
          </a:r>
        </a:p>
      </xdr:txBody>
    </xdr:sp>
    <xdr:clientData/>
  </xdr:twoCellAnchor>
  <xdr:twoCellAnchor>
    <xdr:from>
      <xdr:col>1</xdr:col>
      <xdr:colOff>88948</xdr:colOff>
      <xdr:row>31</xdr:row>
      <xdr:rowOff>194349</xdr:rowOff>
    </xdr:from>
    <xdr:to>
      <xdr:col>7</xdr:col>
      <xdr:colOff>20474</xdr:colOff>
      <xdr:row>34</xdr:row>
      <xdr:rowOff>85725</xdr:rowOff>
    </xdr:to>
    <xdr:sp macro="" textlink="">
      <xdr:nvSpPr>
        <xdr:cNvPr id="33" name="角丸四角形 15">
          <a:extLst>
            <a:ext uri="{FF2B5EF4-FFF2-40B4-BE49-F238E27FC236}">
              <a16:creationId xmlns:a16="http://schemas.microsoft.com/office/drawing/2014/main" id="{00000000-0008-0000-0900-000021000000}"/>
            </a:ext>
          </a:extLst>
        </xdr:cNvPr>
        <xdr:cNvSpPr/>
      </xdr:nvSpPr>
      <xdr:spPr>
        <a:xfrm>
          <a:off x="631873" y="7223799"/>
          <a:ext cx="3760576" cy="577176"/>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r>
            <a:rPr lang="en-US" altLang="ja-JP"/>
            <a:t>10</a:t>
          </a:r>
          <a:endParaRPr lang="ja-JP" altLang="en-US"/>
        </a:p>
      </xdr:txBody>
    </xdr:sp>
    <xdr:clientData/>
  </xdr:twoCellAnchor>
  <xdr:twoCellAnchor>
    <xdr:from>
      <xdr:col>1</xdr:col>
      <xdr:colOff>256928</xdr:colOff>
      <xdr:row>28</xdr:row>
      <xdr:rowOff>98598</xdr:rowOff>
    </xdr:from>
    <xdr:to>
      <xdr:col>6</xdr:col>
      <xdr:colOff>518650</xdr:colOff>
      <xdr:row>31</xdr:row>
      <xdr:rowOff>68958</xdr:rowOff>
    </xdr:to>
    <xdr:sp macro="" textlink="">
      <xdr:nvSpPr>
        <xdr:cNvPr id="34" name="正方形/長方形 33">
          <a:extLst>
            <a:ext uri="{FF2B5EF4-FFF2-40B4-BE49-F238E27FC236}">
              <a16:creationId xmlns:a16="http://schemas.microsoft.com/office/drawing/2014/main" id="{00000000-0008-0000-0900-000022000000}"/>
            </a:ext>
          </a:extLst>
        </xdr:cNvPr>
        <xdr:cNvSpPr>
          <a:spLocks noChangeArrowheads="1"/>
        </xdr:cNvSpPr>
      </xdr:nvSpPr>
      <xdr:spPr bwMode="auto">
        <a:xfrm>
          <a:off x="799853" y="6346998"/>
          <a:ext cx="3443072" cy="751410"/>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運転者氏名を記入いただくと、運転時間を自動で計算いたします。</a:t>
          </a:r>
        </a:p>
        <a:p>
          <a:pPr>
            <a:defRPr/>
          </a:pPr>
          <a:r>
            <a:rPr lang="ja-JP" altLang="en-US" sz="1300" b="1">
              <a:latin typeface="Calibri" panose="020F0502020204030204"/>
              <a:ea typeface="ＭＳ Ｐゴシック" panose="020B0600070205080204" pitchFamily="50" charset="-128"/>
            </a:rPr>
            <a:t>（ただし、運転行程表に記載の氏名に限る）</a:t>
          </a:r>
        </a:p>
      </xdr:txBody>
    </xdr:sp>
    <xdr:clientData/>
  </xdr:twoCellAnchor>
  <xdr:twoCellAnchor>
    <xdr:from>
      <xdr:col>16</xdr:col>
      <xdr:colOff>90244</xdr:colOff>
      <xdr:row>27</xdr:row>
      <xdr:rowOff>187513</xdr:rowOff>
    </xdr:from>
    <xdr:to>
      <xdr:col>24</xdr:col>
      <xdr:colOff>98534</xdr:colOff>
      <xdr:row>29</xdr:row>
      <xdr:rowOff>35630</xdr:rowOff>
    </xdr:to>
    <xdr:sp macro="" textlink="">
      <xdr:nvSpPr>
        <xdr:cNvPr id="35" name="角丸四角形 15">
          <a:extLst>
            <a:ext uri="{FF2B5EF4-FFF2-40B4-BE49-F238E27FC236}">
              <a16:creationId xmlns:a16="http://schemas.microsoft.com/office/drawing/2014/main" id="{00000000-0008-0000-0900-000023000000}"/>
            </a:ext>
          </a:extLst>
        </xdr:cNvPr>
        <xdr:cNvSpPr/>
      </xdr:nvSpPr>
      <xdr:spPr>
        <a:xfrm>
          <a:off x="11043994" y="6207313"/>
          <a:ext cx="2389540" cy="40056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15</xdr:col>
      <xdr:colOff>157296</xdr:colOff>
      <xdr:row>20</xdr:row>
      <xdr:rowOff>179990</xdr:rowOff>
    </xdr:from>
    <xdr:to>
      <xdr:col>24</xdr:col>
      <xdr:colOff>1729829</xdr:colOff>
      <xdr:row>26</xdr:row>
      <xdr:rowOff>174596</xdr:rowOff>
    </xdr:to>
    <xdr:sp macro="" textlink="">
      <xdr:nvSpPr>
        <xdr:cNvPr id="36" name="正方形/長方形 35">
          <a:extLst>
            <a:ext uri="{FF2B5EF4-FFF2-40B4-BE49-F238E27FC236}">
              <a16:creationId xmlns:a16="http://schemas.microsoft.com/office/drawing/2014/main" id="{00000000-0008-0000-0900-000024000000}"/>
            </a:ext>
          </a:extLst>
        </xdr:cNvPr>
        <xdr:cNvSpPr>
          <a:spLocks noChangeArrowheads="1"/>
        </xdr:cNvSpPr>
      </xdr:nvSpPr>
      <xdr:spPr bwMode="auto">
        <a:xfrm>
          <a:off x="10514365" y="5358524"/>
          <a:ext cx="4550464" cy="1374089"/>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50" b="1">
              <a:latin typeface="Calibri" panose="020F0502020204030204"/>
              <a:ea typeface="ＭＳ Ｐゴシック" panose="020B0600070205080204" pitchFamily="50" charset="-128"/>
            </a:rPr>
            <a:t>・自動計算式が設定されていますが、最終的に各項目ごとに全ての値が足し上げられているか確認の上、提出してください。</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見積時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の各摘要の合計金額は</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様式１</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精算時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の各摘要の合計金額は</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様式８</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xdr:txBody>
    </xdr:sp>
    <xdr:clientData/>
  </xdr:twoCellAnchor>
  <xdr:twoCellAnchor>
    <xdr:from>
      <xdr:col>7</xdr:col>
      <xdr:colOff>519791</xdr:colOff>
      <xdr:row>6</xdr:row>
      <xdr:rowOff>80283</xdr:rowOff>
    </xdr:from>
    <xdr:to>
      <xdr:col>9</xdr:col>
      <xdr:colOff>20408</xdr:colOff>
      <xdr:row>8</xdr:row>
      <xdr:rowOff>5443</xdr:rowOff>
    </xdr:to>
    <xdr:sp macro="" textlink="">
      <xdr:nvSpPr>
        <xdr:cNvPr id="37" name="角丸四角形 15">
          <a:extLst>
            <a:ext uri="{FF2B5EF4-FFF2-40B4-BE49-F238E27FC236}">
              <a16:creationId xmlns:a16="http://schemas.microsoft.com/office/drawing/2014/main" id="{00000000-0008-0000-0900-000025000000}"/>
            </a:ext>
          </a:extLst>
        </xdr:cNvPr>
        <xdr:cNvSpPr/>
      </xdr:nvSpPr>
      <xdr:spPr>
        <a:xfrm>
          <a:off x="4891766" y="1423308"/>
          <a:ext cx="1129392" cy="258535"/>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6</xdr:col>
      <xdr:colOff>419100</xdr:colOff>
      <xdr:row>4</xdr:row>
      <xdr:rowOff>238125</xdr:rowOff>
    </xdr:from>
    <xdr:to>
      <xdr:col>10</xdr:col>
      <xdr:colOff>457200</xdr:colOff>
      <xdr:row>5</xdr:row>
      <xdr:rowOff>273564</xdr:rowOff>
    </xdr:to>
    <xdr:sp macro="" textlink="">
      <xdr:nvSpPr>
        <xdr:cNvPr id="38" name="正方形/長方形 37">
          <a:extLst>
            <a:ext uri="{FF2B5EF4-FFF2-40B4-BE49-F238E27FC236}">
              <a16:creationId xmlns:a16="http://schemas.microsoft.com/office/drawing/2014/main" id="{00000000-0008-0000-0900-000026000000}"/>
            </a:ext>
          </a:extLst>
        </xdr:cNvPr>
        <xdr:cNvSpPr>
          <a:spLocks noChangeArrowheads="1"/>
        </xdr:cNvSpPr>
      </xdr:nvSpPr>
      <xdr:spPr bwMode="auto">
        <a:xfrm>
          <a:off x="4143375" y="1009650"/>
          <a:ext cx="2828925" cy="321189"/>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車検証を提出したらチェックしてください</a:t>
          </a:r>
          <a:endParaRPr lang="ja-JP" altLang="ja-JP" sz="1200">
            <a:effectLst/>
          </a:endParaRPr>
        </a:p>
      </xdr:txBody>
    </xdr:sp>
    <xdr:clientData/>
  </xdr:twoCellAnchor>
  <xdr:twoCellAnchor>
    <xdr:from>
      <xdr:col>0</xdr:col>
      <xdr:colOff>123264</xdr:colOff>
      <xdr:row>0</xdr:row>
      <xdr:rowOff>161685</xdr:rowOff>
    </xdr:from>
    <xdr:to>
      <xdr:col>3</xdr:col>
      <xdr:colOff>633133</xdr:colOff>
      <xdr:row>0</xdr:row>
      <xdr:rowOff>686597</xdr:rowOff>
    </xdr:to>
    <xdr:sp macro="" textlink="">
      <xdr:nvSpPr>
        <xdr:cNvPr id="39" name="正方形/長方形 38">
          <a:extLst>
            <a:ext uri="{FF2B5EF4-FFF2-40B4-BE49-F238E27FC236}">
              <a16:creationId xmlns:a16="http://schemas.microsoft.com/office/drawing/2014/main" id="{00000000-0008-0000-0900-000027000000}"/>
            </a:ext>
          </a:extLst>
        </xdr:cNvPr>
        <xdr:cNvSpPr>
          <a:spLocks noChangeArrowheads="1"/>
        </xdr:cNvSpPr>
      </xdr:nvSpPr>
      <xdr:spPr bwMode="auto">
        <a:xfrm>
          <a:off x="123264" y="161685"/>
          <a:ext cx="1995769"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3</xdr:col>
      <xdr:colOff>714777</xdr:colOff>
      <xdr:row>0</xdr:row>
      <xdr:rowOff>134471</xdr:rowOff>
    </xdr:from>
    <xdr:to>
      <xdr:col>6</xdr:col>
      <xdr:colOff>92849</xdr:colOff>
      <xdr:row>0</xdr:row>
      <xdr:rowOff>677396</xdr:rowOff>
    </xdr:to>
    <xdr:sp macro="" textlink="">
      <xdr:nvSpPr>
        <xdr:cNvPr id="40" name="正方形/長方形 39">
          <a:extLst>
            <a:ext uri="{FF2B5EF4-FFF2-40B4-BE49-F238E27FC236}">
              <a16:creationId xmlns:a16="http://schemas.microsoft.com/office/drawing/2014/main" id="{00000000-0008-0000-0900-000028000000}"/>
            </a:ext>
          </a:extLst>
        </xdr:cNvPr>
        <xdr:cNvSpPr>
          <a:spLocks noChangeArrowheads="1"/>
        </xdr:cNvSpPr>
      </xdr:nvSpPr>
      <xdr:spPr bwMode="auto">
        <a:xfrm>
          <a:off x="2200677" y="134471"/>
          <a:ext cx="1616447"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6</xdr:col>
      <xdr:colOff>185376</xdr:colOff>
      <xdr:row>0</xdr:row>
      <xdr:rowOff>152160</xdr:rowOff>
    </xdr:from>
    <xdr:to>
      <xdr:col>9</xdr:col>
      <xdr:colOff>24813</xdr:colOff>
      <xdr:row>0</xdr:row>
      <xdr:rowOff>695085</xdr:rowOff>
    </xdr:to>
    <xdr:sp macro="" textlink="">
      <xdr:nvSpPr>
        <xdr:cNvPr id="41" name="正方形/長方形 40">
          <a:extLst>
            <a:ext uri="{FF2B5EF4-FFF2-40B4-BE49-F238E27FC236}">
              <a16:creationId xmlns:a16="http://schemas.microsoft.com/office/drawing/2014/main" id="{00000000-0008-0000-0900-000029000000}"/>
            </a:ext>
          </a:extLst>
        </xdr:cNvPr>
        <xdr:cNvSpPr>
          <a:spLocks noChangeArrowheads="1"/>
        </xdr:cNvSpPr>
      </xdr:nvSpPr>
      <xdr:spPr bwMode="auto">
        <a:xfrm>
          <a:off x="3909651" y="152160"/>
          <a:ext cx="2115912"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9</xdr:col>
      <xdr:colOff>159524</xdr:colOff>
      <xdr:row>0</xdr:row>
      <xdr:rowOff>152160</xdr:rowOff>
    </xdr:from>
    <xdr:to>
      <xdr:col>11</xdr:col>
      <xdr:colOff>171289</xdr:colOff>
      <xdr:row>0</xdr:row>
      <xdr:rowOff>695085</xdr:rowOff>
    </xdr:to>
    <xdr:sp macro="" textlink="">
      <xdr:nvSpPr>
        <xdr:cNvPr id="42" name="正方形/長方形 41">
          <a:extLst>
            <a:ext uri="{FF2B5EF4-FFF2-40B4-BE49-F238E27FC236}">
              <a16:creationId xmlns:a16="http://schemas.microsoft.com/office/drawing/2014/main" id="{00000000-0008-0000-0900-00002A000000}"/>
            </a:ext>
          </a:extLst>
        </xdr:cNvPr>
        <xdr:cNvSpPr>
          <a:spLocks noChangeArrowheads="1"/>
        </xdr:cNvSpPr>
      </xdr:nvSpPr>
      <xdr:spPr bwMode="auto">
        <a:xfrm>
          <a:off x="6160274" y="152160"/>
          <a:ext cx="1650065"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11</xdr:col>
      <xdr:colOff>470647</xdr:colOff>
      <xdr:row>0</xdr:row>
      <xdr:rowOff>152160</xdr:rowOff>
    </xdr:from>
    <xdr:to>
      <xdr:col>15</xdr:col>
      <xdr:colOff>276144</xdr:colOff>
      <xdr:row>0</xdr:row>
      <xdr:rowOff>695085</xdr:rowOff>
    </xdr:to>
    <xdr:sp macro="" textlink="">
      <xdr:nvSpPr>
        <xdr:cNvPr id="43" name="正方形/長方形 42">
          <a:extLst>
            <a:ext uri="{FF2B5EF4-FFF2-40B4-BE49-F238E27FC236}">
              <a16:creationId xmlns:a16="http://schemas.microsoft.com/office/drawing/2014/main" id="{00000000-0008-0000-0900-00002B000000}"/>
            </a:ext>
          </a:extLst>
        </xdr:cNvPr>
        <xdr:cNvSpPr>
          <a:spLocks noChangeArrowheads="1"/>
        </xdr:cNvSpPr>
      </xdr:nvSpPr>
      <xdr:spPr bwMode="auto">
        <a:xfrm>
          <a:off x="8109697" y="152160"/>
          <a:ext cx="2520122" cy="542925"/>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504825</xdr:colOff>
      <xdr:row>31</xdr:row>
      <xdr:rowOff>171450</xdr:rowOff>
    </xdr:from>
    <xdr:to>
      <xdr:col>24</xdr:col>
      <xdr:colOff>1704975</xdr:colOff>
      <xdr:row>34</xdr:row>
      <xdr:rowOff>152399</xdr:rowOff>
    </xdr:to>
    <xdr:sp macro="" textlink="">
      <xdr:nvSpPr>
        <xdr:cNvPr id="2" name="テキスト ボックス 4">
          <a:extLst>
            <a:ext uri="{FF2B5EF4-FFF2-40B4-BE49-F238E27FC236}">
              <a16:creationId xmlns:a16="http://schemas.microsoft.com/office/drawing/2014/main" id="{00000000-0008-0000-0A00-000002000000}"/>
            </a:ext>
          </a:extLst>
        </xdr:cNvPr>
        <xdr:cNvSpPr txBox="1"/>
      </xdr:nvSpPr>
      <xdr:spPr>
        <a:xfrm>
          <a:off x="9648825" y="7200900"/>
          <a:ext cx="5391150" cy="666749"/>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anchor="ctr"/>
        <a:lstStyle>
          <a:defPPr>
            <a:defRPr lang="ja-JP"/>
          </a:defPPr>
          <a:lvl1pPr algn="l" rtl="0" eaLnBrk="0" fontAlgn="base" hangingPunct="0">
            <a:spcBef>
              <a:spcPct val="0"/>
            </a:spcBef>
            <a:spcAft>
              <a:spcPct val="0"/>
            </a:spcAft>
            <a:defRPr kumimoji="1" sz="1000" kern="1200">
              <a:solidFill>
                <a:schemeClr val="dk1"/>
              </a:solidFill>
              <a:latin typeface="+mn-lt"/>
              <a:ea typeface="+mn-ea"/>
              <a:cs typeface="+mn-cs"/>
            </a:defRPr>
          </a:lvl1pPr>
          <a:lvl2pPr marL="457200" algn="l" rtl="0" eaLnBrk="0" fontAlgn="base" hangingPunct="0">
            <a:spcBef>
              <a:spcPct val="0"/>
            </a:spcBef>
            <a:spcAft>
              <a:spcPct val="0"/>
            </a:spcAft>
            <a:defRPr kumimoji="1" sz="1000" kern="1200">
              <a:solidFill>
                <a:schemeClr val="dk1"/>
              </a:solidFill>
              <a:latin typeface="+mn-lt"/>
              <a:ea typeface="+mn-ea"/>
              <a:cs typeface="+mn-cs"/>
            </a:defRPr>
          </a:lvl2pPr>
          <a:lvl3pPr marL="914400" algn="l" rtl="0" eaLnBrk="0" fontAlgn="base" hangingPunct="0">
            <a:spcBef>
              <a:spcPct val="0"/>
            </a:spcBef>
            <a:spcAft>
              <a:spcPct val="0"/>
            </a:spcAft>
            <a:defRPr kumimoji="1" sz="1000" kern="1200">
              <a:solidFill>
                <a:schemeClr val="dk1"/>
              </a:solidFill>
              <a:latin typeface="+mn-lt"/>
              <a:ea typeface="+mn-ea"/>
              <a:cs typeface="+mn-cs"/>
            </a:defRPr>
          </a:lvl3pPr>
          <a:lvl4pPr marL="1371600" algn="l" rtl="0" eaLnBrk="0" fontAlgn="base" hangingPunct="0">
            <a:spcBef>
              <a:spcPct val="0"/>
            </a:spcBef>
            <a:spcAft>
              <a:spcPct val="0"/>
            </a:spcAft>
            <a:defRPr kumimoji="1" sz="1000" kern="1200">
              <a:solidFill>
                <a:schemeClr val="dk1"/>
              </a:solidFill>
              <a:latin typeface="+mn-lt"/>
              <a:ea typeface="+mn-ea"/>
              <a:cs typeface="+mn-cs"/>
            </a:defRPr>
          </a:lvl4pPr>
          <a:lvl5pPr marL="1828800" algn="l" rtl="0" eaLnBrk="0" fontAlgn="base" hangingPunct="0">
            <a:spcBef>
              <a:spcPct val="0"/>
            </a:spcBef>
            <a:spcAft>
              <a:spcPct val="0"/>
            </a:spcAft>
            <a:defRPr kumimoji="1" sz="1000" kern="1200">
              <a:solidFill>
                <a:schemeClr val="dk1"/>
              </a:solidFill>
              <a:latin typeface="+mn-lt"/>
              <a:ea typeface="+mn-ea"/>
              <a:cs typeface="+mn-cs"/>
            </a:defRPr>
          </a:lvl5pPr>
          <a:lvl6pPr marL="2286000" algn="l" defTabSz="457200" rtl="0" eaLnBrk="1" latinLnBrk="0" hangingPunct="1">
            <a:defRPr kumimoji="1" sz="1000" kern="1200">
              <a:solidFill>
                <a:schemeClr val="dk1"/>
              </a:solidFill>
              <a:latin typeface="+mn-lt"/>
              <a:ea typeface="+mn-ea"/>
              <a:cs typeface="+mn-cs"/>
            </a:defRPr>
          </a:lvl6pPr>
          <a:lvl7pPr marL="2743200" algn="l" defTabSz="457200" rtl="0" eaLnBrk="1" latinLnBrk="0" hangingPunct="1">
            <a:defRPr kumimoji="1" sz="1000" kern="1200">
              <a:solidFill>
                <a:schemeClr val="dk1"/>
              </a:solidFill>
              <a:latin typeface="+mn-lt"/>
              <a:ea typeface="+mn-ea"/>
              <a:cs typeface="+mn-cs"/>
            </a:defRPr>
          </a:lvl7pPr>
          <a:lvl8pPr marL="3200400" algn="l" defTabSz="457200" rtl="0" eaLnBrk="1" latinLnBrk="0" hangingPunct="1">
            <a:defRPr kumimoji="1" sz="1000" kern="1200">
              <a:solidFill>
                <a:schemeClr val="dk1"/>
              </a:solidFill>
              <a:latin typeface="+mn-lt"/>
              <a:ea typeface="+mn-ea"/>
              <a:cs typeface="+mn-cs"/>
            </a:defRPr>
          </a:lvl8pPr>
          <a:lvl9pPr marL="3657600" algn="l" defTabSz="457200" rtl="0" eaLnBrk="1" latinLnBrk="0" hangingPunct="1">
            <a:defRPr kumimoji="1" sz="1000" kern="1200">
              <a:solidFill>
                <a:schemeClr val="dk1"/>
              </a:solidFill>
              <a:latin typeface="+mn-lt"/>
              <a:ea typeface="+mn-ea"/>
              <a:cs typeface="+mn-cs"/>
            </a:defRPr>
          </a:lvl9pPr>
        </a:lstStyle>
        <a:p>
          <a:pPr>
            <a:defRPr/>
          </a:pPr>
          <a:r>
            <a:rPr lang="ja-JP" altLang="en-US" sz="1600" b="1">
              <a:latin typeface="ＭＳ Ｐゴシック" panose="020B0600070205080204" pitchFamily="50" charset="-128"/>
              <a:ea typeface="ＭＳ Ｐゴシック" panose="020B0600070205080204" pitchFamily="50" charset="-128"/>
            </a:rPr>
            <a:t>車両１台につき１枚作成してください。</a:t>
          </a:r>
          <a:endParaRPr lang="en-US" altLang="ja-JP" sz="1600" b="1">
            <a:latin typeface="ＭＳ Ｐゴシック" panose="020B0600070205080204" pitchFamily="50" charset="-128"/>
            <a:ea typeface="ＭＳ Ｐゴシック" panose="020B0600070205080204" pitchFamily="50" charset="-128"/>
          </a:endParaRPr>
        </a:p>
        <a:p>
          <a:pPr>
            <a:defRPr/>
          </a:pPr>
          <a:r>
            <a:rPr lang="en-US" altLang="ja-JP" sz="1200" b="1">
              <a:latin typeface="ＭＳ Ｐゴシック" panose="020B0600070205080204" pitchFamily="50" charset="-128"/>
              <a:ea typeface="ＭＳ Ｐゴシック" panose="020B0600070205080204" pitchFamily="50" charset="-128"/>
            </a:rPr>
            <a:t>※</a:t>
          </a:r>
          <a:r>
            <a:rPr lang="ja-JP" altLang="en-US" sz="1200" b="1">
              <a:latin typeface="ＭＳ Ｐゴシック" panose="020B0600070205080204" pitchFamily="50" charset="-128"/>
              <a:ea typeface="ＭＳ Ｐゴシック" panose="020B0600070205080204" pitchFamily="50" charset="-128"/>
            </a:rPr>
            <a:t>複数枚作成する場合は様式</a:t>
          </a:r>
          <a:r>
            <a:rPr lang="en-US" altLang="ja-JP" sz="1200" b="1">
              <a:latin typeface="ＭＳ Ｐゴシック" panose="020B0600070205080204" pitchFamily="50" charset="-128"/>
              <a:ea typeface="ＭＳ Ｐゴシック" panose="020B0600070205080204" pitchFamily="50" charset="-128"/>
            </a:rPr>
            <a:t>1/</a:t>
          </a:r>
          <a:r>
            <a:rPr lang="ja-JP" altLang="en-US" sz="1200" b="1">
              <a:latin typeface="ＭＳ Ｐゴシック" panose="020B0600070205080204" pitchFamily="50" charset="-128"/>
              <a:ea typeface="ＭＳ Ｐゴシック" panose="020B0600070205080204" pitchFamily="50" charset="-128"/>
            </a:rPr>
            <a:t>様式</a:t>
          </a:r>
          <a:r>
            <a:rPr lang="en-US" altLang="ja-JP" sz="1200" b="1">
              <a:latin typeface="ＭＳ Ｐゴシック" panose="020B0600070205080204" pitchFamily="50" charset="-128"/>
              <a:ea typeface="ＭＳ Ｐゴシック" panose="020B0600070205080204" pitchFamily="50" charset="-128"/>
            </a:rPr>
            <a:t>8</a:t>
          </a:r>
          <a:r>
            <a:rPr lang="ja-JP" altLang="en-US" sz="1200" b="1">
              <a:latin typeface="ＭＳ Ｐゴシック" panose="020B0600070205080204" pitchFamily="50" charset="-128"/>
              <a:ea typeface="ＭＳ Ｐゴシック" panose="020B0600070205080204" pitchFamily="50" charset="-128"/>
            </a:rPr>
            <a:t>に記載漏れのないようご注意ください</a:t>
          </a:r>
          <a:r>
            <a:rPr lang="ja-JP" altLang="en-US" sz="1600" b="1">
              <a:latin typeface="ＭＳ Ｐゴシック" panose="020B0600070205080204" pitchFamily="50" charset="-128"/>
              <a:ea typeface="ＭＳ Ｐゴシック" panose="020B0600070205080204" pitchFamily="50" charset="-128"/>
            </a:rPr>
            <a:t>。</a:t>
          </a:r>
          <a:endParaRPr lang="en-US" altLang="ja-JP" sz="1600" b="1">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138405</xdr:colOff>
      <xdr:row>0</xdr:row>
      <xdr:rowOff>694217</xdr:rowOff>
    </xdr:from>
    <xdr:to>
      <xdr:col>25</xdr:col>
      <xdr:colOff>52019</xdr:colOff>
      <xdr:row>6</xdr:row>
      <xdr:rowOff>41447</xdr:rowOff>
    </xdr:to>
    <xdr:sp macro="" textlink="">
      <xdr:nvSpPr>
        <xdr:cNvPr id="4" name="角丸四角形 15">
          <a:extLst>
            <a:ext uri="{FF2B5EF4-FFF2-40B4-BE49-F238E27FC236}">
              <a16:creationId xmlns:a16="http://schemas.microsoft.com/office/drawing/2014/main" id="{00000000-0008-0000-0A00-000004000000}"/>
            </a:ext>
          </a:extLst>
        </xdr:cNvPr>
        <xdr:cNvSpPr/>
      </xdr:nvSpPr>
      <xdr:spPr>
        <a:xfrm>
          <a:off x="11368380" y="694217"/>
          <a:ext cx="3761714" cy="1433205"/>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25</xdr:col>
      <xdr:colOff>150555</xdr:colOff>
      <xdr:row>0</xdr:row>
      <xdr:rowOff>685800</xdr:rowOff>
    </xdr:from>
    <xdr:to>
      <xdr:col>35</xdr:col>
      <xdr:colOff>36067</xdr:colOff>
      <xdr:row>6</xdr:row>
      <xdr:rowOff>62719</xdr:rowOff>
    </xdr:to>
    <xdr:sp macro="" textlink="">
      <xdr:nvSpPr>
        <xdr:cNvPr id="5" name="正方形/長方形 4">
          <a:extLst>
            <a:ext uri="{FF2B5EF4-FFF2-40B4-BE49-F238E27FC236}">
              <a16:creationId xmlns:a16="http://schemas.microsoft.com/office/drawing/2014/main" id="{00000000-0008-0000-0A00-000005000000}"/>
            </a:ext>
          </a:extLst>
        </xdr:cNvPr>
        <xdr:cNvSpPr>
          <a:spLocks noChangeArrowheads="1"/>
        </xdr:cNvSpPr>
      </xdr:nvSpPr>
      <xdr:spPr bwMode="auto">
        <a:xfrm>
          <a:off x="15228630" y="685800"/>
          <a:ext cx="2647762" cy="1462894"/>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該当する方に〇をつけてください。</a:t>
          </a:r>
          <a:endParaRPr lang="en-US" altLang="ja-JP" sz="1200" b="1">
            <a:latin typeface="Calibri" panose="020F0502020204030204"/>
            <a:ea typeface="ＭＳ Ｐゴシック" panose="020B0600070205080204" pitchFamily="50" charset="-128"/>
          </a:endParaRPr>
        </a:p>
        <a:p>
          <a:r>
            <a:rPr kumimoji="1" lang="ja-JP" altLang="ja-JP" sz="1200" b="1" kern="1200">
              <a:solidFill>
                <a:sysClr val="windowText" lastClr="000000"/>
              </a:solidFill>
              <a:effectLst/>
              <a:latin typeface="Times New Roman" charset="0"/>
              <a:ea typeface="ＭＳ Ｐゴシック" charset="0"/>
              <a:cs typeface="ＭＳ Ｐゴシック" charset="0"/>
            </a:rPr>
            <a:t>同種類の車両を複数使用する場合は、</a:t>
          </a:r>
          <a:endParaRPr lang="ja-JP" altLang="ja-JP" sz="1200">
            <a:effectLst/>
          </a:endParaRPr>
        </a:p>
        <a:p>
          <a:r>
            <a:rPr kumimoji="1" lang="ja-JP" altLang="ja-JP" sz="1200" b="1" kern="1200">
              <a:solidFill>
                <a:sysClr val="windowText" lastClr="000000"/>
              </a:solidFill>
              <a:effectLst/>
              <a:latin typeface="Times New Roman" charset="0"/>
              <a:ea typeface="ＭＳ Ｐゴシック" charset="0"/>
              <a:cs typeface="ＭＳ Ｐゴシック" charset="0"/>
            </a:rPr>
            <a:t>①・②と附番したものを選択してください。</a:t>
          </a:r>
          <a:endParaRPr kumimoji="1" lang="en-US" altLang="ja-JP" sz="1200" b="1" kern="1200">
            <a:solidFill>
              <a:sysClr val="windowText" lastClr="000000"/>
            </a:solidFill>
            <a:effectLst/>
            <a:latin typeface="Times New Roman" charset="0"/>
            <a:ea typeface="ＭＳ Ｐゴシック" charset="0"/>
            <a:cs typeface="ＭＳ Ｐゴシック" charset="0"/>
          </a:endParaRPr>
        </a:p>
        <a:p>
          <a:r>
            <a:rPr kumimoji="1" lang="ja-JP" altLang="en-US" sz="1200" b="1" kern="1200">
              <a:solidFill>
                <a:sysClr val="windowText" lastClr="000000"/>
              </a:solidFill>
              <a:effectLst/>
              <a:latin typeface="Times New Roman" charset="0"/>
              <a:ea typeface="ＭＳ Ｐゴシック" charset="0"/>
            </a:rPr>
            <a:t>運搬を選択した場合は、様式</a:t>
          </a:r>
          <a:r>
            <a:rPr kumimoji="1" lang="en-US" altLang="ja-JP" sz="1200" b="1" kern="1200">
              <a:solidFill>
                <a:sysClr val="windowText" lastClr="000000"/>
              </a:solidFill>
              <a:effectLst/>
              <a:latin typeface="Times New Roman" charset="0"/>
              <a:ea typeface="ＭＳ Ｐゴシック" charset="0"/>
            </a:rPr>
            <a:t>4</a:t>
          </a:r>
          <a:r>
            <a:rPr kumimoji="1" lang="ja-JP" altLang="en-US" sz="1200" b="1" kern="1200">
              <a:solidFill>
                <a:sysClr val="windowText" lastClr="000000"/>
              </a:solidFill>
              <a:effectLst/>
              <a:latin typeface="Times New Roman" charset="0"/>
              <a:ea typeface="ＭＳ Ｐゴシック" charset="0"/>
            </a:rPr>
            <a:t>の備考欄に運搬物を御記入ください。</a:t>
          </a:r>
          <a:endParaRPr lang="ja-JP" altLang="ja-JP" sz="1200">
            <a:effectLst/>
          </a:endParaRPr>
        </a:p>
      </xdr:txBody>
    </xdr:sp>
    <xdr:clientData/>
  </xdr:twoCellAnchor>
  <xdr:twoCellAnchor>
    <xdr:from>
      <xdr:col>15</xdr:col>
      <xdr:colOff>513084</xdr:colOff>
      <xdr:row>29</xdr:row>
      <xdr:rowOff>149321</xdr:rowOff>
    </xdr:from>
    <xdr:to>
      <xdr:col>24</xdr:col>
      <xdr:colOff>125950</xdr:colOff>
      <xdr:row>31</xdr:row>
      <xdr:rowOff>62329</xdr:rowOff>
    </xdr:to>
    <xdr:sp macro="" textlink="">
      <xdr:nvSpPr>
        <xdr:cNvPr id="6" name="角丸四角形 15">
          <a:extLst>
            <a:ext uri="{FF2B5EF4-FFF2-40B4-BE49-F238E27FC236}">
              <a16:creationId xmlns:a16="http://schemas.microsoft.com/office/drawing/2014/main" id="{00000000-0008-0000-0A00-000006000000}"/>
            </a:ext>
          </a:extLst>
        </xdr:cNvPr>
        <xdr:cNvSpPr/>
      </xdr:nvSpPr>
      <xdr:spPr>
        <a:xfrm>
          <a:off x="10866759" y="6721571"/>
          <a:ext cx="2594191" cy="370208"/>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24</xdr:col>
      <xdr:colOff>229412</xdr:colOff>
      <xdr:row>29</xdr:row>
      <xdr:rowOff>111987</xdr:rowOff>
    </xdr:from>
    <xdr:to>
      <xdr:col>30</xdr:col>
      <xdr:colOff>134085</xdr:colOff>
      <xdr:row>31</xdr:row>
      <xdr:rowOff>78064</xdr:rowOff>
    </xdr:to>
    <xdr:sp macro="" textlink="">
      <xdr:nvSpPr>
        <xdr:cNvPr id="7" name="正方形/長方形 6">
          <a:extLst>
            <a:ext uri="{FF2B5EF4-FFF2-40B4-BE49-F238E27FC236}">
              <a16:creationId xmlns:a16="http://schemas.microsoft.com/office/drawing/2014/main" id="{00000000-0008-0000-0A00-000007000000}"/>
            </a:ext>
          </a:extLst>
        </xdr:cNvPr>
        <xdr:cNvSpPr>
          <a:spLocks noChangeArrowheads="1"/>
        </xdr:cNvSpPr>
      </xdr:nvSpPr>
      <xdr:spPr bwMode="auto">
        <a:xfrm>
          <a:off x="13564412" y="6684237"/>
          <a:ext cx="3028873" cy="423277"/>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最終支払日（予定日）を御記入ください</a:t>
          </a:r>
        </a:p>
      </xdr:txBody>
    </xdr:sp>
    <xdr:clientData/>
  </xdr:twoCellAnchor>
  <xdr:twoCellAnchor>
    <xdr:from>
      <xdr:col>0</xdr:col>
      <xdr:colOff>0</xdr:colOff>
      <xdr:row>9</xdr:row>
      <xdr:rowOff>164711</xdr:rowOff>
    </xdr:from>
    <xdr:to>
      <xdr:col>8</xdr:col>
      <xdr:colOff>106698</xdr:colOff>
      <xdr:row>11</xdr:row>
      <xdr:rowOff>57151</xdr:rowOff>
    </xdr:to>
    <xdr:sp macro="" textlink="">
      <xdr:nvSpPr>
        <xdr:cNvPr id="8" name="角丸四角形 15">
          <a:extLst>
            <a:ext uri="{FF2B5EF4-FFF2-40B4-BE49-F238E27FC236}">
              <a16:creationId xmlns:a16="http://schemas.microsoft.com/office/drawing/2014/main" id="{00000000-0008-0000-0A00-000008000000}"/>
            </a:ext>
          </a:extLst>
        </xdr:cNvPr>
        <xdr:cNvSpPr/>
      </xdr:nvSpPr>
      <xdr:spPr>
        <a:xfrm>
          <a:off x="0" y="2069711"/>
          <a:ext cx="5069223" cy="349640"/>
        </a:xfrm>
        <a:prstGeom prst="rect">
          <a:avLst/>
        </a:prstGeom>
        <a:noFill/>
        <a:ln w="57150">
          <a:solidFill>
            <a:srgbClr val="FF99CC"/>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190325</xdr:colOff>
      <xdr:row>11</xdr:row>
      <xdr:rowOff>198447</xdr:rowOff>
    </xdr:from>
    <xdr:to>
      <xdr:col>7</xdr:col>
      <xdr:colOff>353629</xdr:colOff>
      <xdr:row>13</xdr:row>
      <xdr:rowOff>160394</xdr:rowOff>
    </xdr:to>
    <xdr:sp macro="" textlink="">
      <xdr:nvSpPr>
        <xdr:cNvPr id="9" name="正方形/長方形 8">
          <a:extLst>
            <a:ext uri="{FF2B5EF4-FFF2-40B4-BE49-F238E27FC236}">
              <a16:creationId xmlns:a16="http://schemas.microsoft.com/office/drawing/2014/main" id="{00000000-0008-0000-0A00-000009000000}"/>
            </a:ext>
          </a:extLst>
        </xdr:cNvPr>
        <xdr:cNvSpPr>
          <a:spLocks noChangeArrowheads="1"/>
        </xdr:cNvSpPr>
      </xdr:nvSpPr>
      <xdr:spPr bwMode="auto">
        <a:xfrm>
          <a:off x="190325" y="2560647"/>
          <a:ext cx="4535279" cy="419147"/>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様式４に記載の車両行程ならびに距離と一致させてください。</a:t>
          </a:r>
        </a:p>
      </xdr:txBody>
    </xdr:sp>
    <xdr:clientData/>
  </xdr:twoCellAnchor>
  <xdr:twoCellAnchor>
    <xdr:from>
      <xdr:col>9</xdr:col>
      <xdr:colOff>330779</xdr:colOff>
      <xdr:row>13</xdr:row>
      <xdr:rowOff>147146</xdr:rowOff>
    </xdr:from>
    <xdr:to>
      <xdr:col>15</xdr:col>
      <xdr:colOff>538141</xdr:colOff>
      <xdr:row>26</xdr:row>
      <xdr:rowOff>143878</xdr:rowOff>
    </xdr:to>
    <xdr:sp macro="" textlink="">
      <xdr:nvSpPr>
        <xdr:cNvPr id="11" name="正方形/長方形 10">
          <a:extLst>
            <a:ext uri="{FF2B5EF4-FFF2-40B4-BE49-F238E27FC236}">
              <a16:creationId xmlns:a16="http://schemas.microsoft.com/office/drawing/2014/main" id="{00000000-0008-0000-0A00-00000B000000}"/>
            </a:ext>
          </a:extLst>
        </xdr:cNvPr>
        <xdr:cNvSpPr>
          <a:spLocks noChangeArrowheads="1"/>
        </xdr:cNvSpPr>
      </xdr:nvSpPr>
      <xdr:spPr bwMode="auto">
        <a:xfrm>
          <a:off x="6330434" y="3716284"/>
          <a:ext cx="4564776" cy="2985611"/>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自家用車を使用する場合は、以下の計上はできません。</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・ガソリン代</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・駐車場代</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・運転手当</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見積時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・見積書や料金検索表のをもとに金額を御記入ください。</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・車両使用料は総移動距離</a:t>
          </a:r>
          <a:r>
            <a:rPr lang="en-US" altLang="ja-JP" sz="1000" b="1">
              <a:latin typeface="Calibri" panose="020F0502020204030204"/>
              <a:ea typeface="ＭＳ Ｐゴシック" panose="020B0600070205080204" pitchFamily="50" charset="-128"/>
            </a:rPr>
            <a:t>×37</a:t>
          </a:r>
          <a:r>
            <a:rPr lang="ja-JP" altLang="en-US" sz="1000" b="1">
              <a:latin typeface="Calibri" panose="020F0502020204030204"/>
              <a:ea typeface="ＭＳ Ｐゴシック" panose="020B0600070205080204" pitchFamily="50" charset="-128"/>
            </a:rPr>
            <a:t>円で計算してください。</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・添付する資料の資料番号を記入してください。同一の資料内に複数の経費が含まれる場合は枝番をつける等、計上金額と係属する箇所を明確に示してください。</a:t>
          </a:r>
        </a:p>
        <a:p>
          <a:pPr>
            <a:defRPr/>
          </a:pPr>
          <a:r>
            <a:rPr lang="ja-JP" altLang="en-US" sz="1000" b="1">
              <a:latin typeface="Calibri" panose="020F0502020204030204"/>
              <a:ea typeface="ＭＳ Ｐゴシック" panose="020B0600070205080204" pitchFamily="50" charset="-128"/>
            </a:rPr>
            <a:t>・計上にあたり証憑書類の添付を必要とする箇所については、</a:t>
          </a:r>
          <a:r>
            <a:rPr lang="en-US" altLang="ja-JP" sz="1000" b="1">
              <a:latin typeface="Calibri" panose="020F0502020204030204"/>
              <a:ea typeface="ＭＳ Ｐゴシック" panose="020B0600070205080204" pitchFamily="50" charset="-128"/>
            </a:rPr>
            <a:t>20</a:t>
          </a:r>
          <a:r>
            <a:rPr lang="ja-JP" altLang="en-US" sz="1000" b="1">
              <a:latin typeface="Calibri" panose="020F0502020204030204"/>
              <a:ea typeface="ＭＳ Ｐゴシック" panose="020B0600070205080204" pitchFamily="50" charset="-128"/>
            </a:rPr>
            <a:t>ページ～</a:t>
          </a:r>
          <a:r>
            <a:rPr lang="en-US" altLang="ja-JP" sz="1000" b="1">
              <a:latin typeface="Calibri" panose="020F0502020204030204"/>
              <a:ea typeface="ＭＳ Ｐゴシック" panose="020B0600070205080204" pitchFamily="50" charset="-128"/>
            </a:rPr>
            <a:t>25</a:t>
          </a:r>
          <a:r>
            <a:rPr lang="ja-JP" altLang="en-US" sz="1000" b="1">
              <a:latin typeface="Calibri" panose="020F0502020204030204"/>
              <a:ea typeface="ＭＳ Ｐゴシック" panose="020B0600070205080204" pitchFamily="50" charset="-128"/>
            </a:rPr>
            <a:t>ページを参照してください。</a:t>
          </a:r>
          <a:endParaRPr lang="en-US" altLang="ja-JP" sz="1000" b="1">
            <a:latin typeface="Calibri" panose="020F0502020204030204"/>
            <a:ea typeface="ＭＳ Ｐゴシック" panose="020B0600070205080204" pitchFamily="50" charset="-128"/>
          </a:endParaRPr>
        </a:p>
        <a:p>
          <a:pPr marL="0" marR="0" lvl="0" indent="0" algn="l" defTabSz="914400" rtl="0" eaLnBrk="0" fontAlgn="base" latinLnBrk="0" hangingPunct="0">
            <a:lnSpc>
              <a:spcPct val="100000"/>
            </a:lnSpc>
            <a:spcBef>
              <a:spcPct val="0"/>
            </a:spcBef>
            <a:spcAft>
              <a:spcPct val="0"/>
            </a:spcAft>
            <a:buClrTx/>
            <a:buSzTx/>
            <a:buFontTx/>
            <a:buNone/>
            <a:tabLst/>
            <a:defRPr/>
          </a:pPr>
          <a:r>
            <a:rPr lang="ja-JP" altLang="en-US" sz="1000" b="1">
              <a:latin typeface="Calibri" panose="020F0502020204030204"/>
              <a:ea typeface="ＭＳ Ｐゴシック" panose="020B0600070205080204" pitchFamily="50" charset="-128"/>
            </a:rPr>
            <a:t>・精算時には実費を御記入ください。</a:t>
          </a:r>
          <a:endParaRPr lang="en-US" altLang="ja-JP" sz="1000" b="1">
            <a:latin typeface="Calibri" panose="020F0502020204030204"/>
            <a:ea typeface="ＭＳ Ｐゴシック" panose="020B0600070205080204" pitchFamily="50" charset="-128"/>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ja-JP" sz="1000" b="1" kern="1200">
              <a:solidFill>
                <a:sysClr val="windowText" lastClr="000000"/>
              </a:solidFill>
              <a:effectLst/>
              <a:latin typeface="Times New Roman" charset="0"/>
              <a:ea typeface="ＭＳ Ｐゴシック" charset="0"/>
              <a:cs typeface="ＭＳ Ｐゴシック" charset="0"/>
            </a:rPr>
            <a:t>・車両使用料は総移動距離</a:t>
          </a:r>
          <a:r>
            <a:rPr kumimoji="1" lang="en-US" altLang="ja-JP" sz="1000" b="1" kern="1200">
              <a:solidFill>
                <a:sysClr val="windowText" lastClr="000000"/>
              </a:solidFill>
              <a:effectLst/>
              <a:latin typeface="Times New Roman" charset="0"/>
              <a:ea typeface="ＭＳ Ｐゴシック" charset="0"/>
              <a:cs typeface="ＭＳ Ｐゴシック" charset="0"/>
            </a:rPr>
            <a:t>×37</a:t>
          </a:r>
          <a:r>
            <a:rPr kumimoji="1" lang="ja-JP" altLang="ja-JP" sz="1000" b="1" kern="1200">
              <a:solidFill>
                <a:sysClr val="windowText" lastClr="000000"/>
              </a:solidFill>
              <a:effectLst/>
              <a:latin typeface="Times New Roman" charset="0"/>
              <a:ea typeface="ＭＳ Ｐゴシック" charset="0"/>
              <a:cs typeface="ＭＳ Ｐゴシック" charset="0"/>
            </a:rPr>
            <a:t>円で計算してください。</a:t>
          </a:r>
          <a:endParaRPr lang="ja-JP" altLang="en-US" sz="1000" b="1">
            <a:latin typeface="Calibri" panose="020F0502020204030204"/>
            <a:ea typeface="ＭＳ Ｐゴシック" panose="020B0600070205080204" pitchFamily="50" charset="-128"/>
          </a:endParaRPr>
        </a:p>
      </xdr:txBody>
    </xdr:sp>
    <xdr:clientData/>
  </xdr:twoCellAnchor>
  <xdr:twoCellAnchor>
    <xdr:from>
      <xdr:col>12</xdr:col>
      <xdr:colOff>963871</xdr:colOff>
      <xdr:row>7</xdr:row>
      <xdr:rowOff>185368</xdr:rowOff>
    </xdr:from>
    <xdr:to>
      <xdr:col>14</xdr:col>
      <xdr:colOff>48877</xdr:colOff>
      <xdr:row>12</xdr:row>
      <xdr:rowOff>142875</xdr:rowOff>
    </xdr:to>
    <xdr:sp macro="" textlink="">
      <xdr:nvSpPr>
        <xdr:cNvPr id="13" name="角丸四角形 15">
          <a:extLst>
            <a:ext uri="{FF2B5EF4-FFF2-40B4-BE49-F238E27FC236}">
              <a16:creationId xmlns:a16="http://schemas.microsoft.com/office/drawing/2014/main" id="{00000000-0008-0000-0A00-00000D000000}"/>
            </a:ext>
          </a:extLst>
        </xdr:cNvPr>
        <xdr:cNvSpPr/>
      </xdr:nvSpPr>
      <xdr:spPr>
        <a:xfrm>
          <a:off x="9117271" y="1633168"/>
          <a:ext cx="618531" cy="1100507"/>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16</xdr:col>
      <xdr:colOff>56226</xdr:colOff>
      <xdr:row>27</xdr:row>
      <xdr:rowOff>173906</xdr:rowOff>
    </xdr:from>
    <xdr:to>
      <xdr:col>24</xdr:col>
      <xdr:colOff>50909</xdr:colOff>
      <xdr:row>29</xdr:row>
      <xdr:rowOff>27466</xdr:rowOff>
    </xdr:to>
    <xdr:sp macro="" textlink="">
      <xdr:nvSpPr>
        <xdr:cNvPr id="19" name="角丸四角形 15">
          <a:extLst>
            <a:ext uri="{FF2B5EF4-FFF2-40B4-BE49-F238E27FC236}">
              <a16:creationId xmlns:a16="http://schemas.microsoft.com/office/drawing/2014/main" id="{00000000-0008-0000-0A00-000013000000}"/>
            </a:ext>
          </a:extLst>
        </xdr:cNvPr>
        <xdr:cNvSpPr/>
      </xdr:nvSpPr>
      <xdr:spPr>
        <a:xfrm>
          <a:off x="11009976" y="6193706"/>
          <a:ext cx="2375933" cy="40601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16</xdr:col>
      <xdr:colOff>96063</xdr:colOff>
      <xdr:row>20</xdr:row>
      <xdr:rowOff>116224</xdr:rowOff>
    </xdr:from>
    <xdr:to>
      <xdr:col>26</xdr:col>
      <xdr:colOff>234403</xdr:colOff>
      <xdr:row>26</xdr:row>
      <xdr:rowOff>127159</xdr:rowOff>
    </xdr:to>
    <xdr:sp macro="" textlink="">
      <xdr:nvSpPr>
        <xdr:cNvPr id="20" name="正方形/長方形 19">
          <a:extLst>
            <a:ext uri="{FF2B5EF4-FFF2-40B4-BE49-F238E27FC236}">
              <a16:creationId xmlns:a16="http://schemas.microsoft.com/office/drawing/2014/main" id="{00000000-0008-0000-0A00-000014000000}"/>
            </a:ext>
          </a:extLst>
        </xdr:cNvPr>
        <xdr:cNvSpPr>
          <a:spLocks noChangeArrowheads="1"/>
        </xdr:cNvSpPr>
      </xdr:nvSpPr>
      <xdr:spPr bwMode="auto">
        <a:xfrm>
          <a:off x="11055287" y="5294758"/>
          <a:ext cx="4528599" cy="1390418"/>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50" b="1">
              <a:latin typeface="Calibri" panose="020F0502020204030204"/>
              <a:ea typeface="ＭＳ Ｐゴシック" panose="020B0600070205080204" pitchFamily="50" charset="-128"/>
            </a:rPr>
            <a:t>・自動計算式が設定されていますが、最終的に各項目ごとに全ての値が足し上げられているか確認の上、提出してください。</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見積時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の各摘要の合計金額は</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様式１</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精算時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の各摘要の合計金額は</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様式８</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xdr:txBody>
    </xdr:sp>
    <xdr:clientData/>
  </xdr:twoCellAnchor>
  <xdr:twoCellAnchor>
    <xdr:from>
      <xdr:col>24</xdr:col>
      <xdr:colOff>38100</xdr:colOff>
      <xdr:row>11</xdr:row>
      <xdr:rowOff>196994</xdr:rowOff>
    </xdr:from>
    <xdr:to>
      <xdr:col>25</xdr:col>
      <xdr:colOff>104775</xdr:colOff>
      <xdr:row>13</xdr:row>
      <xdr:rowOff>123826</xdr:rowOff>
    </xdr:to>
    <xdr:sp macro="" textlink="">
      <xdr:nvSpPr>
        <xdr:cNvPr id="23" name="正方形/長方形 22">
          <a:extLst>
            <a:ext uri="{FF2B5EF4-FFF2-40B4-BE49-F238E27FC236}">
              <a16:creationId xmlns:a16="http://schemas.microsoft.com/office/drawing/2014/main" id="{00000000-0008-0000-0A00-000017000000}"/>
            </a:ext>
          </a:extLst>
        </xdr:cNvPr>
        <xdr:cNvSpPr>
          <a:spLocks noChangeArrowheads="1"/>
        </xdr:cNvSpPr>
      </xdr:nvSpPr>
      <xdr:spPr bwMode="auto">
        <a:xfrm>
          <a:off x="13373100" y="2559194"/>
          <a:ext cx="1809750" cy="384032"/>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00" b="1">
              <a:latin typeface="Calibri" panose="020F0502020204030204"/>
              <a:ea typeface="ＭＳ Ｐゴシック" panose="020B0600070205080204" pitchFamily="50" charset="-128"/>
            </a:rPr>
            <a:t>運転者氏名を御記載ください</a:t>
          </a:r>
        </a:p>
      </xdr:txBody>
    </xdr:sp>
    <xdr:clientData/>
  </xdr:twoCellAnchor>
  <xdr:twoCellAnchor>
    <xdr:from>
      <xdr:col>24</xdr:col>
      <xdr:colOff>3020</xdr:colOff>
      <xdr:row>9</xdr:row>
      <xdr:rowOff>190500</xdr:rowOff>
    </xdr:from>
    <xdr:to>
      <xdr:col>24</xdr:col>
      <xdr:colOff>1724025</xdr:colOff>
      <xdr:row>11</xdr:row>
      <xdr:rowOff>47625</xdr:rowOff>
    </xdr:to>
    <xdr:sp macro="" textlink="">
      <xdr:nvSpPr>
        <xdr:cNvPr id="24" name="角丸四角形 15">
          <a:extLst>
            <a:ext uri="{FF2B5EF4-FFF2-40B4-BE49-F238E27FC236}">
              <a16:creationId xmlns:a16="http://schemas.microsoft.com/office/drawing/2014/main" id="{00000000-0008-0000-0A00-000018000000}"/>
            </a:ext>
          </a:extLst>
        </xdr:cNvPr>
        <xdr:cNvSpPr/>
      </xdr:nvSpPr>
      <xdr:spPr>
        <a:xfrm>
          <a:off x="13338020" y="2095500"/>
          <a:ext cx="1721005" cy="31432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123264</xdr:colOff>
      <xdr:row>0</xdr:row>
      <xdr:rowOff>161685</xdr:rowOff>
    </xdr:from>
    <xdr:to>
      <xdr:col>3</xdr:col>
      <xdr:colOff>633133</xdr:colOff>
      <xdr:row>0</xdr:row>
      <xdr:rowOff>686597</xdr:rowOff>
    </xdr:to>
    <xdr:sp macro="" textlink="">
      <xdr:nvSpPr>
        <xdr:cNvPr id="15" name="正方形/長方形 14">
          <a:extLst>
            <a:ext uri="{FF2B5EF4-FFF2-40B4-BE49-F238E27FC236}">
              <a16:creationId xmlns:a16="http://schemas.microsoft.com/office/drawing/2014/main" id="{00000000-0008-0000-0A00-00000F000000}"/>
            </a:ext>
          </a:extLst>
        </xdr:cNvPr>
        <xdr:cNvSpPr>
          <a:spLocks noChangeArrowheads="1"/>
        </xdr:cNvSpPr>
      </xdr:nvSpPr>
      <xdr:spPr bwMode="auto">
        <a:xfrm>
          <a:off x="123264" y="161685"/>
          <a:ext cx="1995769"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3</xdr:col>
      <xdr:colOff>714777</xdr:colOff>
      <xdr:row>0</xdr:row>
      <xdr:rowOff>134471</xdr:rowOff>
    </xdr:from>
    <xdr:to>
      <xdr:col>6</xdr:col>
      <xdr:colOff>92849</xdr:colOff>
      <xdr:row>0</xdr:row>
      <xdr:rowOff>677396</xdr:rowOff>
    </xdr:to>
    <xdr:sp macro="" textlink="">
      <xdr:nvSpPr>
        <xdr:cNvPr id="16" name="正方形/長方形 15">
          <a:extLst>
            <a:ext uri="{FF2B5EF4-FFF2-40B4-BE49-F238E27FC236}">
              <a16:creationId xmlns:a16="http://schemas.microsoft.com/office/drawing/2014/main" id="{00000000-0008-0000-0A00-000010000000}"/>
            </a:ext>
          </a:extLst>
        </xdr:cNvPr>
        <xdr:cNvSpPr>
          <a:spLocks noChangeArrowheads="1"/>
        </xdr:cNvSpPr>
      </xdr:nvSpPr>
      <xdr:spPr bwMode="auto">
        <a:xfrm>
          <a:off x="2200677" y="134471"/>
          <a:ext cx="1616447"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6</xdr:col>
      <xdr:colOff>185376</xdr:colOff>
      <xdr:row>0</xdr:row>
      <xdr:rowOff>152160</xdr:rowOff>
    </xdr:from>
    <xdr:to>
      <xdr:col>9</xdr:col>
      <xdr:colOff>24813</xdr:colOff>
      <xdr:row>0</xdr:row>
      <xdr:rowOff>695085</xdr:rowOff>
    </xdr:to>
    <xdr:sp macro="" textlink="">
      <xdr:nvSpPr>
        <xdr:cNvPr id="17" name="正方形/長方形 16">
          <a:extLst>
            <a:ext uri="{FF2B5EF4-FFF2-40B4-BE49-F238E27FC236}">
              <a16:creationId xmlns:a16="http://schemas.microsoft.com/office/drawing/2014/main" id="{00000000-0008-0000-0A00-000011000000}"/>
            </a:ext>
          </a:extLst>
        </xdr:cNvPr>
        <xdr:cNvSpPr>
          <a:spLocks noChangeArrowheads="1"/>
        </xdr:cNvSpPr>
      </xdr:nvSpPr>
      <xdr:spPr bwMode="auto">
        <a:xfrm>
          <a:off x="3909651" y="152160"/>
          <a:ext cx="2115912"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9</xdr:col>
      <xdr:colOff>159524</xdr:colOff>
      <xdr:row>0</xdr:row>
      <xdr:rowOff>152160</xdr:rowOff>
    </xdr:from>
    <xdr:to>
      <xdr:col>11</xdr:col>
      <xdr:colOff>171289</xdr:colOff>
      <xdr:row>0</xdr:row>
      <xdr:rowOff>695085</xdr:rowOff>
    </xdr:to>
    <xdr:sp macro="" textlink="">
      <xdr:nvSpPr>
        <xdr:cNvPr id="18" name="正方形/長方形 17">
          <a:extLst>
            <a:ext uri="{FF2B5EF4-FFF2-40B4-BE49-F238E27FC236}">
              <a16:creationId xmlns:a16="http://schemas.microsoft.com/office/drawing/2014/main" id="{00000000-0008-0000-0A00-000012000000}"/>
            </a:ext>
          </a:extLst>
        </xdr:cNvPr>
        <xdr:cNvSpPr>
          <a:spLocks noChangeArrowheads="1"/>
        </xdr:cNvSpPr>
      </xdr:nvSpPr>
      <xdr:spPr bwMode="auto">
        <a:xfrm>
          <a:off x="6160274" y="152160"/>
          <a:ext cx="1650065"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11</xdr:col>
      <xdr:colOff>470647</xdr:colOff>
      <xdr:row>0</xdr:row>
      <xdr:rowOff>152160</xdr:rowOff>
    </xdr:from>
    <xdr:to>
      <xdr:col>15</xdr:col>
      <xdr:colOff>276144</xdr:colOff>
      <xdr:row>0</xdr:row>
      <xdr:rowOff>695085</xdr:rowOff>
    </xdr:to>
    <xdr:sp macro="" textlink="">
      <xdr:nvSpPr>
        <xdr:cNvPr id="21" name="正方形/長方形 20">
          <a:extLst>
            <a:ext uri="{FF2B5EF4-FFF2-40B4-BE49-F238E27FC236}">
              <a16:creationId xmlns:a16="http://schemas.microsoft.com/office/drawing/2014/main" id="{00000000-0008-0000-0A00-000015000000}"/>
            </a:ext>
          </a:extLst>
        </xdr:cNvPr>
        <xdr:cNvSpPr>
          <a:spLocks noChangeArrowheads="1"/>
        </xdr:cNvSpPr>
      </xdr:nvSpPr>
      <xdr:spPr bwMode="auto">
        <a:xfrm>
          <a:off x="8109697" y="152160"/>
          <a:ext cx="2520122" cy="542925"/>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104775</xdr:colOff>
      <xdr:row>16</xdr:row>
      <xdr:rowOff>152400</xdr:rowOff>
    </xdr:from>
    <xdr:to>
      <xdr:col>27</xdr:col>
      <xdr:colOff>187013</xdr:colOff>
      <xdr:row>27</xdr:row>
      <xdr:rowOff>238125</xdr:rowOff>
    </xdr:to>
    <xdr:sp macro="" textlink="">
      <xdr:nvSpPr>
        <xdr:cNvPr id="2" name="正方形/長方形 1">
          <a:extLst>
            <a:ext uri="{FF2B5EF4-FFF2-40B4-BE49-F238E27FC236}">
              <a16:creationId xmlns:a16="http://schemas.microsoft.com/office/drawing/2014/main" id="{00000000-0008-0000-0B00-000002000000}"/>
            </a:ext>
          </a:extLst>
        </xdr:cNvPr>
        <xdr:cNvSpPr>
          <a:spLocks noChangeArrowheads="1"/>
        </xdr:cNvSpPr>
      </xdr:nvSpPr>
      <xdr:spPr bwMode="auto">
        <a:xfrm>
          <a:off x="1590675" y="4819650"/>
          <a:ext cx="4292288" cy="3333750"/>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00" b="1">
              <a:latin typeface="Calibri" panose="020F0502020204030204"/>
              <a:ea typeface="ＭＳ Ｐゴシック" panose="020B0600070205080204" pitchFamily="50" charset="-128"/>
            </a:rPr>
            <a:t>◆本公演実施日・ワークショップ実施日は様式</a:t>
          </a:r>
          <a:r>
            <a:rPr lang="en-US" altLang="ja-JP" sz="1000" b="1">
              <a:latin typeface="Calibri" panose="020F0502020204030204"/>
              <a:ea typeface="ＭＳ Ｐゴシック" panose="020B0600070205080204" pitchFamily="50" charset="-128"/>
            </a:rPr>
            <a:t>2</a:t>
          </a:r>
          <a:r>
            <a:rPr lang="ja-JP" altLang="en-US" sz="1000" b="1">
              <a:latin typeface="Calibri" panose="020F0502020204030204"/>
              <a:ea typeface="ＭＳ Ｐゴシック" panose="020B0600070205080204" pitchFamily="50" charset="-128"/>
            </a:rPr>
            <a:t>・</a:t>
          </a:r>
          <a:r>
            <a:rPr lang="en-US" altLang="ja-JP" sz="1000" b="1">
              <a:latin typeface="Calibri" panose="020F0502020204030204"/>
              <a:ea typeface="ＭＳ Ｐゴシック" panose="020B0600070205080204" pitchFamily="50" charset="-128"/>
            </a:rPr>
            <a:t>4</a:t>
          </a:r>
          <a:r>
            <a:rPr lang="ja-JP" altLang="en-US" sz="1000" b="1">
              <a:latin typeface="Calibri" panose="020F0502020204030204"/>
              <a:ea typeface="ＭＳ Ｐゴシック" panose="020B0600070205080204" pitchFamily="50" charset="-128"/>
            </a:rPr>
            <a:t>と相違がないように御記載ください。</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◆実施校名は省略表記はせず、正式な学校名を記入してください。</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　また採択校は全て記載してください。</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◆決定通知発行日は文書の右上を御確認ください。</a:t>
          </a:r>
        </a:p>
        <a:p>
          <a:pPr>
            <a:defRPr/>
          </a:pPr>
          <a:r>
            <a:rPr lang="ja-JP" altLang="en-US" sz="1000" b="1">
              <a:latin typeface="Calibri" panose="020F0502020204030204"/>
              <a:ea typeface="ＭＳ Ｐゴシック" panose="020B0600070205080204" pitchFamily="50" charset="-128"/>
            </a:rPr>
            <a:t>（確定メール日ではありませんので、御留意ください）</a:t>
          </a:r>
        </a:p>
      </xdr:txBody>
    </xdr:sp>
    <xdr:clientData/>
  </xdr:twoCellAnchor>
  <xdr:twoCellAnchor>
    <xdr:from>
      <xdr:col>0</xdr:col>
      <xdr:colOff>9525</xdr:colOff>
      <xdr:row>11</xdr:row>
      <xdr:rowOff>238125</xdr:rowOff>
    </xdr:from>
    <xdr:to>
      <xdr:col>30</xdr:col>
      <xdr:colOff>120805</xdr:colOff>
      <xdr:row>16</xdr:row>
      <xdr:rowOff>47625</xdr:rowOff>
    </xdr:to>
    <xdr:sp macro="" textlink="">
      <xdr:nvSpPr>
        <xdr:cNvPr id="3" name="角丸四角形 15">
          <a:extLst>
            <a:ext uri="{FF2B5EF4-FFF2-40B4-BE49-F238E27FC236}">
              <a16:creationId xmlns:a16="http://schemas.microsoft.com/office/drawing/2014/main" id="{00000000-0008-0000-0B00-000003000000}"/>
            </a:ext>
          </a:extLst>
        </xdr:cNvPr>
        <xdr:cNvSpPr/>
      </xdr:nvSpPr>
      <xdr:spPr>
        <a:xfrm>
          <a:off x="9525" y="2638425"/>
          <a:ext cx="7693180" cy="136207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47625</xdr:colOff>
      <xdr:row>9</xdr:row>
      <xdr:rowOff>123825</xdr:rowOff>
    </xdr:from>
    <xdr:to>
      <xdr:col>30</xdr:col>
      <xdr:colOff>152400</xdr:colOff>
      <xdr:row>11</xdr:row>
      <xdr:rowOff>19050</xdr:rowOff>
    </xdr:to>
    <xdr:sp macro="" textlink="">
      <xdr:nvSpPr>
        <xdr:cNvPr id="4" name="角丸四角形 15">
          <a:extLst>
            <a:ext uri="{FF2B5EF4-FFF2-40B4-BE49-F238E27FC236}">
              <a16:creationId xmlns:a16="http://schemas.microsoft.com/office/drawing/2014/main" id="{00000000-0008-0000-0B00-000004000000}"/>
            </a:ext>
          </a:extLst>
        </xdr:cNvPr>
        <xdr:cNvSpPr/>
      </xdr:nvSpPr>
      <xdr:spPr>
        <a:xfrm>
          <a:off x="47625" y="2076450"/>
          <a:ext cx="7686675" cy="342900"/>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26</xdr:col>
      <xdr:colOff>28575</xdr:colOff>
      <xdr:row>8</xdr:row>
      <xdr:rowOff>342900</xdr:rowOff>
    </xdr:from>
    <xdr:to>
      <xdr:col>32</xdr:col>
      <xdr:colOff>114300</xdr:colOff>
      <xdr:row>10</xdr:row>
      <xdr:rowOff>64014</xdr:rowOff>
    </xdr:to>
    <xdr:sp macro="" textlink="">
      <xdr:nvSpPr>
        <xdr:cNvPr id="5" name="正方形/長方形 4">
          <a:extLst>
            <a:ext uri="{FF2B5EF4-FFF2-40B4-BE49-F238E27FC236}">
              <a16:creationId xmlns:a16="http://schemas.microsoft.com/office/drawing/2014/main" id="{00000000-0008-0000-0B00-000005000000}"/>
            </a:ext>
          </a:extLst>
        </xdr:cNvPr>
        <xdr:cNvSpPr>
          <a:spLocks noChangeArrowheads="1"/>
        </xdr:cNvSpPr>
      </xdr:nvSpPr>
      <xdr:spPr bwMode="auto">
        <a:xfrm>
          <a:off x="5410200" y="1847850"/>
          <a:ext cx="2667000" cy="340239"/>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プルダウンから種目を選択してください</a:t>
          </a:r>
          <a:endParaRPr lang="ja-JP" altLang="ja-JP" sz="1200">
            <a:effectLst/>
          </a:endParaRPr>
        </a:p>
      </xdr:txBody>
    </xdr:sp>
    <xdr:clientData/>
  </xdr:twoCellAnchor>
  <xdr:twoCellAnchor>
    <xdr:from>
      <xdr:col>19</xdr:col>
      <xdr:colOff>257174</xdr:colOff>
      <xdr:row>1</xdr:row>
      <xdr:rowOff>28575</xdr:rowOff>
    </xdr:from>
    <xdr:to>
      <xdr:col>30</xdr:col>
      <xdr:colOff>114299</xdr:colOff>
      <xdr:row>2</xdr:row>
      <xdr:rowOff>114300</xdr:rowOff>
    </xdr:to>
    <xdr:sp macro="" textlink="">
      <xdr:nvSpPr>
        <xdr:cNvPr id="6" name="角丸四角形 15">
          <a:extLst>
            <a:ext uri="{FF2B5EF4-FFF2-40B4-BE49-F238E27FC236}">
              <a16:creationId xmlns:a16="http://schemas.microsoft.com/office/drawing/2014/main" id="{00000000-0008-0000-0B00-000006000000}"/>
            </a:ext>
          </a:extLst>
        </xdr:cNvPr>
        <xdr:cNvSpPr/>
      </xdr:nvSpPr>
      <xdr:spPr>
        <a:xfrm>
          <a:off x="4029074" y="28575"/>
          <a:ext cx="3667125" cy="37147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23</xdr:col>
      <xdr:colOff>95251</xdr:colOff>
      <xdr:row>2</xdr:row>
      <xdr:rowOff>285750</xdr:rowOff>
    </xdr:from>
    <xdr:to>
      <xdr:col>29</xdr:col>
      <xdr:colOff>152401</xdr:colOff>
      <xdr:row>4</xdr:row>
      <xdr:rowOff>49489</xdr:rowOff>
    </xdr:to>
    <xdr:sp macro="" textlink="">
      <xdr:nvSpPr>
        <xdr:cNvPr id="7" name="正方形/長方形 6">
          <a:extLst>
            <a:ext uri="{FF2B5EF4-FFF2-40B4-BE49-F238E27FC236}">
              <a16:creationId xmlns:a16="http://schemas.microsoft.com/office/drawing/2014/main" id="{00000000-0008-0000-0B00-000007000000}"/>
            </a:ext>
          </a:extLst>
        </xdr:cNvPr>
        <xdr:cNvSpPr>
          <a:spLocks noChangeArrowheads="1"/>
        </xdr:cNvSpPr>
      </xdr:nvSpPr>
      <xdr:spPr bwMode="auto">
        <a:xfrm>
          <a:off x="4905376" y="571500"/>
          <a:ext cx="2019300" cy="24951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00" b="1">
              <a:latin typeface="Calibri" panose="020F0502020204030204"/>
              <a:ea typeface="ＭＳ Ｐゴシック" panose="020B0600070205080204" pitchFamily="50" charset="-128"/>
            </a:rPr>
            <a:t>全公演完了後に発行してください</a:t>
          </a:r>
        </a:p>
      </xdr:txBody>
    </xdr:sp>
    <xdr:clientData/>
  </xdr:twoCellAnchor>
  <xdr:twoCellAnchor>
    <xdr:from>
      <xdr:col>7</xdr:col>
      <xdr:colOff>90130</xdr:colOff>
      <xdr:row>30</xdr:row>
      <xdr:rowOff>288925</xdr:rowOff>
    </xdr:from>
    <xdr:to>
      <xdr:col>27</xdr:col>
      <xdr:colOff>58209</xdr:colOff>
      <xdr:row>32</xdr:row>
      <xdr:rowOff>262214</xdr:rowOff>
    </xdr:to>
    <xdr:sp macro="" textlink="">
      <xdr:nvSpPr>
        <xdr:cNvPr id="8" name="正方形/長方形 7">
          <a:extLst>
            <a:ext uri="{FF2B5EF4-FFF2-40B4-BE49-F238E27FC236}">
              <a16:creationId xmlns:a16="http://schemas.microsoft.com/office/drawing/2014/main" id="{00000000-0008-0000-0B00-000008000000}"/>
            </a:ext>
          </a:extLst>
        </xdr:cNvPr>
        <xdr:cNvSpPr>
          <a:spLocks noChangeArrowheads="1"/>
        </xdr:cNvSpPr>
      </xdr:nvSpPr>
      <xdr:spPr bwMode="auto">
        <a:xfrm>
          <a:off x="1582380" y="9104842"/>
          <a:ext cx="4190829" cy="56595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00" b="1">
              <a:latin typeface="Calibri" panose="020F0502020204030204"/>
              <a:ea typeface="ＭＳ Ｐゴシック" panose="020B0600070205080204" pitchFamily="50" charset="-128"/>
            </a:rPr>
            <a:t>契約書締結後に変更があった場合は、変更届の提出が必要です。</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また様式</a:t>
          </a:r>
          <a:r>
            <a:rPr lang="en-US" altLang="ja-JP" sz="1000" b="1">
              <a:latin typeface="Calibri" panose="020F0502020204030204"/>
              <a:ea typeface="ＭＳ Ｐゴシック" panose="020B0600070205080204" pitchFamily="50" charset="-128"/>
            </a:rPr>
            <a:t>9</a:t>
          </a:r>
          <a:r>
            <a:rPr lang="ja-JP" altLang="en-US" sz="1000" b="1">
              <a:latin typeface="Calibri" panose="020F0502020204030204"/>
              <a:ea typeface="ＭＳ Ｐゴシック" panose="020B0600070205080204" pitchFamily="50" charset="-128"/>
            </a:rPr>
            <a:t>・</a:t>
          </a:r>
          <a:r>
            <a:rPr lang="en-US" altLang="ja-JP" sz="1000" b="1">
              <a:latin typeface="Calibri" panose="020F0502020204030204"/>
              <a:ea typeface="ＭＳ Ｐゴシック" panose="020B0600070205080204" pitchFamily="50" charset="-128"/>
            </a:rPr>
            <a:t>10</a:t>
          </a:r>
          <a:r>
            <a:rPr lang="ja-JP" altLang="en-US" sz="1000" b="1">
              <a:latin typeface="Calibri" panose="020F0502020204030204"/>
              <a:ea typeface="ＭＳ Ｐゴシック" panose="020B0600070205080204" pitchFamily="50" charset="-128"/>
            </a:rPr>
            <a:t>に反映されるよう設定しております。</a:t>
          </a:r>
        </a:p>
      </xdr:txBody>
    </xdr:sp>
    <xdr:clientData/>
  </xdr:twoCellAnchor>
  <xdr:twoCellAnchor>
    <xdr:from>
      <xdr:col>7</xdr:col>
      <xdr:colOff>95249</xdr:colOff>
      <xdr:row>33</xdr:row>
      <xdr:rowOff>266700</xdr:rowOff>
    </xdr:from>
    <xdr:to>
      <xdr:col>28</xdr:col>
      <xdr:colOff>95250</xdr:colOff>
      <xdr:row>37</xdr:row>
      <xdr:rowOff>57150</xdr:rowOff>
    </xdr:to>
    <xdr:sp macro="" textlink="">
      <xdr:nvSpPr>
        <xdr:cNvPr id="9" name="角丸四角形 15">
          <a:extLst>
            <a:ext uri="{FF2B5EF4-FFF2-40B4-BE49-F238E27FC236}">
              <a16:creationId xmlns:a16="http://schemas.microsoft.com/office/drawing/2014/main" id="{00000000-0008-0000-0B00-000009000000}"/>
            </a:ext>
          </a:extLst>
        </xdr:cNvPr>
        <xdr:cNvSpPr/>
      </xdr:nvSpPr>
      <xdr:spPr>
        <a:xfrm>
          <a:off x="1581149" y="9239250"/>
          <a:ext cx="4972051" cy="136207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85724</xdr:colOff>
      <xdr:row>0</xdr:row>
      <xdr:rowOff>122464</xdr:rowOff>
    </xdr:from>
    <xdr:to>
      <xdr:col>10</xdr:col>
      <xdr:colOff>9525</xdr:colOff>
      <xdr:row>0</xdr:row>
      <xdr:rowOff>647376</xdr:rowOff>
    </xdr:to>
    <xdr:sp macro="" textlink="">
      <xdr:nvSpPr>
        <xdr:cNvPr id="10" name="正方形/長方形 9">
          <a:extLst>
            <a:ext uri="{FF2B5EF4-FFF2-40B4-BE49-F238E27FC236}">
              <a16:creationId xmlns:a16="http://schemas.microsoft.com/office/drawing/2014/main" id="{00000000-0008-0000-0B00-00000A000000}"/>
            </a:ext>
          </a:extLst>
        </xdr:cNvPr>
        <xdr:cNvSpPr>
          <a:spLocks noChangeArrowheads="1"/>
        </xdr:cNvSpPr>
      </xdr:nvSpPr>
      <xdr:spPr bwMode="auto">
        <a:xfrm>
          <a:off x="85724" y="122464"/>
          <a:ext cx="1981201"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10</xdr:col>
      <xdr:colOff>143838</xdr:colOff>
      <xdr:row>0</xdr:row>
      <xdr:rowOff>104775</xdr:rowOff>
    </xdr:from>
    <xdr:to>
      <xdr:col>19</xdr:col>
      <xdr:colOff>57150</xdr:colOff>
      <xdr:row>0</xdr:row>
      <xdr:rowOff>647700</xdr:rowOff>
    </xdr:to>
    <xdr:sp macro="" textlink="">
      <xdr:nvSpPr>
        <xdr:cNvPr id="11" name="正方形/長方形 10">
          <a:extLst>
            <a:ext uri="{FF2B5EF4-FFF2-40B4-BE49-F238E27FC236}">
              <a16:creationId xmlns:a16="http://schemas.microsoft.com/office/drawing/2014/main" id="{00000000-0008-0000-0B00-00000B000000}"/>
            </a:ext>
          </a:extLst>
        </xdr:cNvPr>
        <xdr:cNvSpPr>
          <a:spLocks noChangeArrowheads="1"/>
        </xdr:cNvSpPr>
      </xdr:nvSpPr>
      <xdr:spPr bwMode="auto">
        <a:xfrm>
          <a:off x="2201238" y="104775"/>
          <a:ext cx="1627812"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19</xdr:col>
      <xdr:colOff>176412</xdr:colOff>
      <xdr:row>0</xdr:row>
      <xdr:rowOff>103414</xdr:rowOff>
    </xdr:from>
    <xdr:to>
      <xdr:col>27</xdr:col>
      <xdr:colOff>400050</xdr:colOff>
      <xdr:row>0</xdr:row>
      <xdr:rowOff>646339</xdr:rowOff>
    </xdr:to>
    <xdr:sp macro="" textlink="">
      <xdr:nvSpPr>
        <xdr:cNvPr id="12" name="正方形/長方形 11">
          <a:extLst>
            <a:ext uri="{FF2B5EF4-FFF2-40B4-BE49-F238E27FC236}">
              <a16:creationId xmlns:a16="http://schemas.microsoft.com/office/drawing/2014/main" id="{00000000-0008-0000-0B00-00000C000000}"/>
            </a:ext>
          </a:extLst>
        </xdr:cNvPr>
        <xdr:cNvSpPr>
          <a:spLocks noChangeArrowheads="1"/>
        </xdr:cNvSpPr>
      </xdr:nvSpPr>
      <xdr:spPr bwMode="auto">
        <a:xfrm>
          <a:off x="3948312" y="103414"/>
          <a:ext cx="2147688"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54374</xdr:colOff>
      <xdr:row>28</xdr:row>
      <xdr:rowOff>184781</xdr:rowOff>
    </xdr:from>
    <xdr:to>
      <xdr:col>9</xdr:col>
      <xdr:colOff>219808</xdr:colOff>
      <xdr:row>29</xdr:row>
      <xdr:rowOff>209341</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775803" y="6622006"/>
          <a:ext cx="3002000" cy="25483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kumimoji="1" lang="ja-JP" altLang="en-US" sz="1100"/>
            <a:t>数字は左側（オレンジ欄）に御記入ください。</a:t>
          </a:r>
        </a:p>
        <a:p>
          <a:endParaRPr kumimoji="1" lang="ja-JP" altLang="en-US" sz="1100"/>
        </a:p>
      </xdr:txBody>
    </xdr:sp>
    <xdr:clientData/>
  </xdr:twoCellAnchor>
  <xdr:twoCellAnchor>
    <xdr:from>
      <xdr:col>14</xdr:col>
      <xdr:colOff>1266264</xdr:colOff>
      <xdr:row>8</xdr:row>
      <xdr:rowOff>-1</xdr:rowOff>
    </xdr:from>
    <xdr:to>
      <xdr:col>16</xdr:col>
      <xdr:colOff>1269675</xdr:colOff>
      <xdr:row>25</xdr:row>
      <xdr:rowOff>198873</xdr:rowOff>
    </xdr:to>
    <xdr:sp macro="" textlink="">
      <xdr:nvSpPr>
        <xdr:cNvPr id="6" name="角丸四角形 5">
          <a:extLst>
            <a:ext uri="{FF2B5EF4-FFF2-40B4-BE49-F238E27FC236}">
              <a16:creationId xmlns:a16="http://schemas.microsoft.com/office/drawing/2014/main" id="{00000000-0008-0000-0C00-000006000000}"/>
            </a:ext>
          </a:extLst>
        </xdr:cNvPr>
        <xdr:cNvSpPr/>
      </xdr:nvSpPr>
      <xdr:spPr>
        <a:xfrm>
          <a:off x="11194676" y="2420470"/>
          <a:ext cx="2580764" cy="4322638"/>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精算時記入不要</a:t>
          </a:r>
        </a:p>
      </xdr:txBody>
    </xdr:sp>
    <xdr:clientData/>
  </xdr:twoCellAnchor>
  <xdr:twoCellAnchor>
    <xdr:from>
      <xdr:col>8</xdr:col>
      <xdr:colOff>78442</xdr:colOff>
      <xdr:row>12</xdr:row>
      <xdr:rowOff>208822</xdr:rowOff>
    </xdr:from>
    <xdr:to>
      <xdr:col>13</xdr:col>
      <xdr:colOff>329083</xdr:colOff>
      <xdr:row>15</xdr:row>
      <xdr:rowOff>27511</xdr:rowOff>
    </xdr:to>
    <xdr:sp macro="" textlink="">
      <xdr:nvSpPr>
        <xdr:cNvPr id="9" name="正方形/長方形 8">
          <a:extLst>
            <a:ext uri="{FF2B5EF4-FFF2-40B4-BE49-F238E27FC236}">
              <a16:creationId xmlns:a16="http://schemas.microsoft.com/office/drawing/2014/main" id="{00000000-0008-0000-0C00-000009000000}"/>
            </a:ext>
          </a:extLst>
        </xdr:cNvPr>
        <xdr:cNvSpPr>
          <a:spLocks noChangeArrowheads="1"/>
        </xdr:cNvSpPr>
      </xdr:nvSpPr>
      <xdr:spPr bwMode="auto">
        <a:xfrm>
          <a:off x="5266766" y="3660234"/>
          <a:ext cx="3702052" cy="6255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400" b="1">
              <a:latin typeface="Calibri" panose="020F0502020204030204"/>
              <a:ea typeface="ＭＳ Ｐゴシック" panose="020B0600070205080204" pitchFamily="50" charset="-128"/>
            </a:rPr>
            <a:t>青セルには自動計算式が設定されています。</a:t>
          </a:r>
        </a:p>
      </xdr:txBody>
    </xdr:sp>
    <xdr:clientData/>
  </xdr:twoCellAnchor>
  <xdr:twoCellAnchor>
    <xdr:from>
      <xdr:col>2</xdr:col>
      <xdr:colOff>5348</xdr:colOff>
      <xdr:row>15</xdr:row>
      <xdr:rowOff>238125</xdr:rowOff>
    </xdr:from>
    <xdr:to>
      <xdr:col>6</xdr:col>
      <xdr:colOff>42095</xdr:colOff>
      <xdr:row>18</xdr:row>
      <xdr:rowOff>196460</xdr:rowOff>
    </xdr:to>
    <xdr:sp macro="" textlink="">
      <xdr:nvSpPr>
        <xdr:cNvPr id="10" name="角丸四角形 15">
          <a:extLst>
            <a:ext uri="{FF2B5EF4-FFF2-40B4-BE49-F238E27FC236}">
              <a16:creationId xmlns:a16="http://schemas.microsoft.com/office/drawing/2014/main" id="{00000000-0008-0000-0C00-00000A000000}"/>
            </a:ext>
          </a:extLst>
        </xdr:cNvPr>
        <xdr:cNvSpPr/>
      </xdr:nvSpPr>
      <xdr:spPr>
        <a:xfrm>
          <a:off x="2034173" y="3667125"/>
          <a:ext cx="1408347" cy="682235"/>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402366</xdr:colOff>
      <xdr:row>13</xdr:row>
      <xdr:rowOff>128045</xdr:rowOff>
    </xdr:from>
    <xdr:to>
      <xdr:col>4</xdr:col>
      <xdr:colOff>133350</xdr:colOff>
      <xdr:row>15</xdr:row>
      <xdr:rowOff>158010</xdr:rowOff>
    </xdr:to>
    <xdr:sp macro="" textlink="">
      <xdr:nvSpPr>
        <xdr:cNvPr id="11" name="正方形/長方形 10">
          <a:extLst>
            <a:ext uri="{FF2B5EF4-FFF2-40B4-BE49-F238E27FC236}">
              <a16:creationId xmlns:a16="http://schemas.microsoft.com/office/drawing/2014/main" id="{00000000-0008-0000-0C00-00000B000000}"/>
            </a:ext>
          </a:extLst>
        </xdr:cNvPr>
        <xdr:cNvSpPr>
          <a:spLocks noChangeArrowheads="1"/>
        </xdr:cNvSpPr>
      </xdr:nvSpPr>
      <xdr:spPr bwMode="auto">
        <a:xfrm>
          <a:off x="402366" y="3023645"/>
          <a:ext cx="2445609" cy="563365"/>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3</a:t>
          </a:r>
          <a:r>
            <a:rPr lang="ja-JP" altLang="en-US" sz="1300" b="1">
              <a:latin typeface="Calibri" panose="020F0502020204030204"/>
              <a:ea typeface="ＭＳ Ｐゴシック" panose="020B0600070205080204" pitchFamily="50" charset="-128"/>
            </a:rPr>
            <a:t>の合計額・最終支払日が</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自動で入ります</a:t>
          </a:r>
        </a:p>
      </xdr:txBody>
    </xdr:sp>
    <xdr:clientData/>
  </xdr:twoCellAnchor>
  <xdr:twoCellAnchor>
    <xdr:from>
      <xdr:col>1</xdr:col>
      <xdr:colOff>1259418</xdr:colOff>
      <xdr:row>48</xdr:row>
      <xdr:rowOff>166036</xdr:rowOff>
    </xdr:from>
    <xdr:to>
      <xdr:col>6</xdr:col>
      <xdr:colOff>17676</xdr:colOff>
      <xdr:row>59</xdr:row>
      <xdr:rowOff>53686</xdr:rowOff>
    </xdr:to>
    <xdr:sp macro="" textlink="">
      <xdr:nvSpPr>
        <xdr:cNvPr id="12" name="角丸四角形 15">
          <a:extLst>
            <a:ext uri="{FF2B5EF4-FFF2-40B4-BE49-F238E27FC236}">
              <a16:creationId xmlns:a16="http://schemas.microsoft.com/office/drawing/2014/main" id="{00000000-0008-0000-0C00-00000C000000}"/>
            </a:ext>
          </a:extLst>
        </xdr:cNvPr>
        <xdr:cNvSpPr/>
      </xdr:nvSpPr>
      <xdr:spPr>
        <a:xfrm>
          <a:off x="2004100" y="12306081"/>
          <a:ext cx="1425258" cy="2364150"/>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xdr:col>
      <xdr:colOff>195588</xdr:colOff>
      <xdr:row>46</xdr:row>
      <xdr:rowOff>54121</xdr:rowOff>
    </xdr:from>
    <xdr:to>
      <xdr:col>6</xdr:col>
      <xdr:colOff>1053170</xdr:colOff>
      <xdr:row>48</xdr:row>
      <xdr:rowOff>114568</xdr:rowOff>
    </xdr:to>
    <xdr:sp macro="" textlink="">
      <xdr:nvSpPr>
        <xdr:cNvPr id="13" name="正方形/長方形 12">
          <a:extLst>
            <a:ext uri="{FF2B5EF4-FFF2-40B4-BE49-F238E27FC236}">
              <a16:creationId xmlns:a16="http://schemas.microsoft.com/office/drawing/2014/main" id="{00000000-0008-0000-0C00-00000D000000}"/>
            </a:ext>
          </a:extLst>
        </xdr:cNvPr>
        <xdr:cNvSpPr>
          <a:spLocks noChangeArrowheads="1"/>
        </xdr:cNvSpPr>
      </xdr:nvSpPr>
      <xdr:spPr bwMode="auto">
        <a:xfrm>
          <a:off x="940270" y="11743894"/>
          <a:ext cx="3524582" cy="510719"/>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2</a:t>
          </a:r>
          <a:r>
            <a:rPr lang="ja-JP" altLang="en-US" sz="1300" b="1">
              <a:latin typeface="Calibri" panose="020F0502020204030204"/>
              <a:ea typeface="ＭＳ Ｐゴシック" panose="020B0600070205080204" pitchFamily="50" charset="-128"/>
            </a:rPr>
            <a:t>記載の初日～最終日が自動で入ります</a:t>
          </a:r>
        </a:p>
      </xdr:txBody>
    </xdr:sp>
    <xdr:clientData/>
  </xdr:twoCellAnchor>
  <xdr:twoCellAnchor>
    <xdr:from>
      <xdr:col>11</xdr:col>
      <xdr:colOff>1202704</xdr:colOff>
      <xdr:row>49</xdr:row>
      <xdr:rowOff>197980</xdr:rowOff>
    </xdr:from>
    <xdr:to>
      <xdr:col>12</xdr:col>
      <xdr:colOff>1120588</xdr:colOff>
      <xdr:row>54</xdr:row>
      <xdr:rowOff>26181</xdr:rowOff>
    </xdr:to>
    <xdr:sp macro="" textlink="">
      <xdr:nvSpPr>
        <xdr:cNvPr id="14" name="角丸四角形 15">
          <a:extLst>
            <a:ext uri="{FF2B5EF4-FFF2-40B4-BE49-F238E27FC236}">
              <a16:creationId xmlns:a16="http://schemas.microsoft.com/office/drawing/2014/main" id="{00000000-0008-0000-0C00-00000E000000}"/>
            </a:ext>
          </a:extLst>
        </xdr:cNvPr>
        <xdr:cNvSpPr/>
      </xdr:nvSpPr>
      <xdr:spPr>
        <a:xfrm>
          <a:off x="7466792" y="12524451"/>
          <a:ext cx="1128120" cy="948789"/>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6</xdr:col>
      <xdr:colOff>864529</xdr:colOff>
      <xdr:row>50</xdr:row>
      <xdr:rowOff>53228</xdr:rowOff>
    </xdr:from>
    <xdr:to>
      <xdr:col>11</xdr:col>
      <xdr:colOff>542925</xdr:colOff>
      <xdr:row>58</xdr:row>
      <xdr:rowOff>164642</xdr:rowOff>
    </xdr:to>
    <xdr:sp macro="" textlink="">
      <xdr:nvSpPr>
        <xdr:cNvPr id="15" name="正方形/長方形 14">
          <a:extLst>
            <a:ext uri="{FF2B5EF4-FFF2-40B4-BE49-F238E27FC236}">
              <a16:creationId xmlns:a16="http://schemas.microsoft.com/office/drawing/2014/main" id="{00000000-0008-0000-0C00-00000F000000}"/>
            </a:ext>
          </a:extLst>
        </xdr:cNvPr>
        <xdr:cNvSpPr>
          <a:spLocks noChangeArrowheads="1"/>
        </xdr:cNvSpPr>
      </xdr:nvSpPr>
      <xdr:spPr bwMode="auto">
        <a:xfrm>
          <a:off x="4264954" y="12740528"/>
          <a:ext cx="2535896" cy="1940214"/>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4</a:t>
          </a: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5</a:t>
          </a:r>
          <a:r>
            <a:rPr lang="ja-JP" altLang="en-US" sz="1300" b="1">
              <a:latin typeface="Calibri" panose="020F0502020204030204"/>
              <a:ea typeface="ＭＳ Ｐゴシック" panose="020B0600070205080204" pitchFamily="50" charset="-128"/>
            </a:rPr>
            <a:t>から各合計額が自動では入ります。</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4</a:t>
          </a:r>
          <a:r>
            <a:rPr lang="ja-JP" altLang="en-US" sz="1300" b="1">
              <a:latin typeface="Calibri" panose="020F0502020204030204"/>
              <a:ea typeface="ＭＳ Ｐゴシック" panose="020B0600070205080204" pitchFamily="50" charset="-128"/>
            </a:rPr>
            <a:t>・</a:t>
          </a:r>
          <a:r>
            <a:rPr lang="en-US" altLang="ja-JP" sz="1300" b="1">
              <a:latin typeface="Calibri" panose="020F0502020204030204"/>
              <a:ea typeface="ＭＳ Ｐゴシック" panose="020B0600070205080204" pitchFamily="50" charset="-128"/>
            </a:rPr>
            <a:t>5</a:t>
          </a:r>
          <a:r>
            <a:rPr lang="ja-JP" altLang="en-US" sz="1300" b="1">
              <a:latin typeface="Calibri" panose="020F0502020204030204"/>
              <a:ea typeface="ＭＳ Ｐゴシック" panose="020B0600070205080204" pitchFamily="50" charset="-128"/>
            </a:rPr>
            <a:t>が複数枚ある場合は、合計額を、手入力してください。</a:t>
          </a:r>
          <a:endParaRPr lang="en-US" altLang="ja-JP" sz="1300" b="1">
            <a:latin typeface="Calibri" panose="020F0502020204030204"/>
            <a:ea typeface="ＭＳ Ｐゴシック" panose="020B0600070205080204" pitchFamily="50" charset="-128"/>
          </a:endParaRPr>
        </a:p>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日当は（</a:t>
          </a:r>
          <a:r>
            <a:rPr lang="en-US" altLang="ja-JP" sz="1300" b="1">
              <a:latin typeface="Calibri" panose="020F0502020204030204"/>
              <a:ea typeface="ＭＳ Ｐゴシック" panose="020B0600070205080204" pitchFamily="50" charset="-128"/>
            </a:rPr>
            <a:t>WS</a:t>
          </a: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4</a:t>
          </a:r>
          <a:r>
            <a:rPr lang="ja-JP" altLang="en-US" sz="1300" b="1">
              <a:latin typeface="Calibri" panose="020F0502020204030204"/>
              <a:ea typeface="ＭＳ Ｐゴシック" panose="020B0600070205080204" pitchFamily="50" charset="-128"/>
            </a:rPr>
            <a:t>と様式</a:t>
          </a:r>
          <a:r>
            <a:rPr lang="en-US" altLang="ja-JP" sz="1300" b="1">
              <a:latin typeface="Calibri" panose="020F0502020204030204"/>
              <a:ea typeface="ＭＳ Ｐゴシック" panose="020B0600070205080204" pitchFamily="50" charset="-128"/>
            </a:rPr>
            <a:t>10</a:t>
          </a:r>
          <a:r>
            <a:rPr lang="ja-JP" altLang="en-US" sz="1300" b="1">
              <a:latin typeface="Calibri" panose="020F0502020204030204"/>
              <a:ea typeface="ＭＳ Ｐゴシック" panose="020B0600070205080204" pitchFamily="50" charset="-128"/>
            </a:rPr>
            <a:t>（本公演）様式</a:t>
          </a:r>
          <a:r>
            <a:rPr lang="en-US" altLang="ja-JP" sz="1300" b="1">
              <a:latin typeface="Calibri" panose="020F0502020204030204"/>
              <a:ea typeface="ＭＳ Ｐゴシック" panose="020B0600070205080204" pitchFamily="50" charset="-128"/>
            </a:rPr>
            <a:t>4</a:t>
          </a:r>
          <a:r>
            <a:rPr lang="ja-JP" altLang="en-US" sz="1300" b="1">
              <a:latin typeface="Calibri" panose="020F0502020204030204"/>
              <a:ea typeface="ＭＳ Ｐゴシック" panose="020B0600070205080204" pitchFamily="50" charset="-128"/>
            </a:rPr>
            <a:t>と様式</a:t>
          </a:r>
          <a:r>
            <a:rPr lang="en-US" altLang="ja-JP" sz="1300" b="1">
              <a:latin typeface="Calibri" panose="020F0502020204030204"/>
              <a:ea typeface="ＭＳ Ｐゴシック" panose="020B0600070205080204" pitchFamily="50" charset="-128"/>
            </a:rPr>
            <a:t>9</a:t>
          </a:r>
          <a:r>
            <a:rPr lang="ja-JP" altLang="en-US" sz="1300" b="1">
              <a:latin typeface="Calibri" panose="020F0502020204030204"/>
              <a:ea typeface="ＭＳ Ｐゴシック" panose="020B0600070205080204" pitchFamily="50" charset="-128"/>
            </a:rPr>
            <a:t>の日当合計額が一致しているか確認してください。</a:t>
          </a:r>
          <a:endParaRPr lang="en-US" altLang="ja-JP" sz="1300" b="1">
            <a:latin typeface="Calibri" panose="020F0502020204030204"/>
            <a:ea typeface="ＭＳ Ｐゴシック" panose="020B0600070205080204" pitchFamily="50" charset="-128"/>
          </a:endParaRPr>
        </a:p>
      </xdr:txBody>
    </xdr:sp>
    <xdr:clientData/>
  </xdr:twoCellAnchor>
  <xdr:twoCellAnchor>
    <xdr:from>
      <xdr:col>11</xdr:col>
      <xdr:colOff>1200303</xdr:colOff>
      <xdr:row>54</xdr:row>
      <xdr:rowOff>224104</xdr:rowOff>
    </xdr:from>
    <xdr:to>
      <xdr:col>12</xdr:col>
      <xdr:colOff>1131794</xdr:colOff>
      <xdr:row>59</xdr:row>
      <xdr:rowOff>58489</xdr:rowOff>
    </xdr:to>
    <xdr:sp macro="" textlink="">
      <xdr:nvSpPr>
        <xdr:cNvPr id="16" name="角丸四角形 15">
          <a:extLst>
            <a:ext uri="{FF2B5EF4-FFF2-40B4-BE49-F238E27FC236}">
              <a16:creationId xmlns:a16="http://schemas.microsoft.com/office/drawing/2014/main" id="{00000000-0008-0000-0C00-000010000000}"/>
            </a:ext>
          </a:extLst>
        </xdr:cNvPr>
        <xdr:cNvSpPr/>
      </xdr:nvSpPr>
      <xdr:spPr>
        <a:xfrm>
          <a:off x="7464391" y="13671163"/>
          <a:ext cx="1141727" cy="954973"/>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11</xdr:col>
      <xdr:colOff>14882</xdr:colOff>
      <xdr:row>32</xdr:row>
      <xdr:rowOff>4134</xdr:rowOff>
    </xdr:from>
    <xdr:to>
      <xdr:col>12</xdr:col>
      <xdr:colOff>16918</xdr:colOff>
      <xdr:row>39</xdr:row>
      <xdr:rowOff>15703</xdr:rowOff>
    </xdr:to>
    <xdr:sp macro="" textlink="">
      <xdr:nvSpPr>
        <xdr:cNvPr id="20" name="角丸四角形 15">
          <a:extLst>
            <a:ext uri="{FF2B5EF4-FFF2-40B4-BE49-F238E27FC236}">
              <a16:creationId xmlns:a16="http://schemas.microsoft.com/office/drawing/2014/main" id="{00000000-0008-0000-0C00-000014000000}"/>
            </a:ext>
          </a:extLst>
        </xdr:cNvPr>
        <xdr:cNvSpPr/>
      </xdr:nvSpPr>
      <xdr:spPr>
        <a:xfrm>
          <a:off x="6278970" y="7500869"/>
          <a:ext cx="1212272" cy="1658834"/>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xdr:col>
      <xdr:colOff>13352</xdr:colOff>
      <xdr:row>39</xdr:row>
      <xdr:rowOff>173385</xdr:rowOff>
    </xdr:from>
    <xdr:to>
      <xdr:col>11</xdr:col>
      <xdr:colOff>442305</xdr:colOff>
      <xdr:row>42</xdr:row>
      <xdr:rowOff>20359</xdr:rowOff>
    </xdr:to>
    <xdr:sp macro="" textlink="">
      <xdr:nvSpPr>
        <xdr:cNvPr id="21" name="正方形/長方形 20">
          <a:extLst>
            <a:ext uri="{FF2B5EF4-FFF2-40B4-BE49-F238E27FC236}">
              <a16:creationId xmlns:a16="http://schemas.microsoft.com/office/drawing/2014/main" id="{00000000-0008-0000-0C00-000015000000}"/>
            </a:ext>
          </a:extLst>
        </xdr:cNvPr>
        <xdr:cNvSpPr>
          <a:spLocks noChangeArrowheads="1"/>
        </xdr:cNvSpPr>
      </xdr:nvSpPr>
      <xdr:spPr bwMode="auto">
        <a:xfrm>
          <a:off x="2041617" y="9317385"/>
          <a:ext cx="4664776" cy="55294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業者へ発注する場合は、業者名、個人事業者へ発注する場合は個人名を記入してください。（省略不可）</a:t>
          </a:r>
        </a:p>
      </xdr:txBody>
    </xdr:sp>
    <xdr:clientData/>
  </xdr:twoCellAnchor>
  <xdr:twoCellAnchor>
    <xdr:from>
      <xdr:col>5</xdr:col>
      <xdr:colOff>240818</xdr:colOff>
      <xdr:row>31</xdr:row>
      <xdr:rowOff>451568</xdr:rowOff>
    </xdr:from>
    <xdr:to>
      <xdr:col>7</xdr:col>
      <xdr:colOff>26523</xdr:colOff>
      <xdr:row>39</xdr:row>
      <xdr:rowOff>9881</xdr:rowOff>
    </xdr:to>
    <xdr:sp macro="" textlink="">
      <xdr:nvSpPr>
        <xdr:cNvPr id="22" name="角丸四角形 15">
          <a:extLst>
            <a:ext uri="{FF2B5EF4-FFF2-40B4-BE49-F238E27FC236}">
              <a16:creationId xmlns:a16="http://schemas.microsoft.com/office/drawing/2014/main" id="{00000000-0008-0000-0C00-000016000000}"/>
            </a:ext>
          </a:extLst>
        </xdr:cNvPr>
        <xdr:cNvSpPr/>
      </xdr:nvSpPr>
      <xdr:spPr>
        <a:xfrm>
          <a:off x="3311230" y="7488862"/>
          <a:ext cx="1545028" cy="1665019"/>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9</xdr:col>
      <xdr:colOff>317658</xdr:colOff>
      <xdr:row>29</xdr:row>
      <xdr:rowOff>108551</xdr:rowOff>
    </xdr:from>
    <xdr:to>
      <xdr:col>12</xdr:col>
      <xdr:colOff>574811</xdr:colOff>
      <xdr:row>31</xdr:row>
      <xdr:rowOff>28945</xdr:rowOff>
    </xdr:to>
    <xdr:sp macro="" textlink="">
      <xdr:nvSpPr>
        <xdr:cNvPr id="23" name="正方形/長方形 22">
          <a:extLst>
            <a:ext uri="{FF2B5EF4-FFF2-40B4-BE49-F238E27FC236}">
              <a16:creationId xmlns:a16="http://schemas.microsoft.com/office/drawing/2014/main" id="{00000000-0008-0000-0C00-000017000000}"/>
            </a:ext>
          </a:extLst>
        </xdr:cNvPr>
        <xdr:cNvSpPr>
          <a:spLocks noChangeArrowheads="1"/>
        </xdr:cNvSpPr>
      </xdr:nvSpPr>
      <xdr:spPr bwMode="auto">
        <a:xfrm>
          <a:off x="5864570" y="6697610"/>
          <a:ext cx="2184565" cy="368629"/>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税込金額で御記入ください</a:t>
          </a:r>
        </a:p>
      </xdr:txBody>
    </xdr:sp>
    <xdr:clientData/>
  </xdr:twoCellAnchor>
  <xdr:twoCellAnchor>
    <xdr:from>
      <xdr:col>16</xdr:col>
      <xdr:colOff>47511</xdr:colOff>
      <xdr:row>31</xdr:row>
      <xdr:rowOff>34332</xdr:rowOff>
    </xdr:from>
    <xdr:to>
      <xdr:col>18</xdr:col>
      <xdr:colOff>4403</xdr:colOff>
      <xdr:row>39</xdr:row>
      <xdr:rowOff>67235</xdr:rowOff>
    </xdr:to>
    <xdr:sp macro="" textlink="">
      <xdr:nvSpPr>
        <xdr:cNvPr id="24" name="角丸四角形 15">
          <a:extLst>
            <a:ext uri="{FF2B5EF4-FFF2-40B4-BE49-F238E27FC236}">
              <a16:creationId xmlns:a16="http://schemas.microsoft.com/office/drawing/2014/main" id="{00000000-0008-0000-0C00-000018000000}"/>
            </a:ext>
          </a:extLst>
        </xdr:cNvPr>
        <xdr:cNvSpPr/>
      </xdr:nvSpPr>
      <xdr:spPr>
        <a:xfrm>
          <a:off x="12553276" y="7071626"/>
          <a:ext cx="2556656" cy="2139609"/>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18</xdr:col>
      <xdr:colOff>20339</xdr:colOff>
      <xdr:row>29</xdr:row>
      <xdr:rowOff>190501</xdr:rowOff>
    </xdr:from>
    <xdr:to>
      <xdr:col>33</xdr:col>
      <xdr:colOff>78442</xdr:colOff>
      <xdr:row>47</xdr:row>
      <xdr:rowOff>0</xdr:rowOff>
    </xdr:to>
    <xdr:sp macro="" textlink="">
      <xdr:nvSpPr>
        <xdr:cNvPr id="25" name="正方形/長方形 24">
          <a:extLst>
            <a:ext uri="{FF2B5EF4-FFF2-40B4-BE49-F238E27FC236}">
              <a16:creationId xmlns:a16="http://schemas.microsoft.com/office/drawing/2014/main" id="{00000000-0008-0000-0C00-000019000000}"/>
            </a:ext>
          </a:extLst>
        </xdr:cNvPr>
        <xdr:cNvSpPr>
          <a:spLocks noChangeArrowheads="1"/>
        </xdr:cNvSpPr>
      </xdr:nvSpPr>
      <xdr:spPr bwMode="auto">
        <a:xfrm>
          <a:off x="15125868" y="6779560"/>
          <a:ext cx="4708545" cy="4247028"/>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算出根拠の種類を下記の項目より選択してください。</a:t>
          </a:r>
        </a:p>
        <a:p>
          <a:pPr>
            <a:defRPr/>
          </a:pPr>
          <a:endParaRPr lang="ja-JP" altLang="en-US"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●団体所有物、団体の所有する権利、所属員の役務等に係る経費を計上する場合</a:t>
          </a:r>
        </a:p>
        <a:p>
          <a:pPr>
            <a:defRPr/>
          </a:pPr>
          <a:r>
            <a:rPr lang="ja-JP" altLang="en-US" sz="1300" b="1">
              <a:latin typeface="Calibri" panose="020F0502020204030204"/>
              <a:ea typeface="ＭＳ Ｐゴシック" panose="020B0600070205080204" pitchFamily="50" charset="-128"/>
            </a:rPr>
            <a:t>・団体規定</a:t>
          </a:r>
        </a:p>
        <a:p>
          <a:pPr>
            <a:defRPr/>
          </a:pPr>
          <a:r>
            <a:rPr lang="ja-JP" altLang="en-US" sz="1300" b="1">
              <a:latin typeface="Calibri" panose="020F0502020204030204"/>
              <a:ea typeface="ＭＳ Ｐゴシック" panose="020B0600070205080204" pitchFamily="50" charset="-128"/>
            </a:rPr>
            <a:t>・過去請求実績</a:t>
          </a:r>
          <a:endParaRPr lang="en-US" altLang="ja-JP" sz="1300" b="1">
            <a:latin typeface="Calibri" panose="020F0502020204030204"/>
            <a:ea typeface="ＭＳ Ｐゴシック" panose="020B0600070205080204" pitchFamily="50" charset="-128"/>
          </a:endParaRPr>
        </a:p>
        <a:p>
          <a:pPr>
            <a:defRPr/>
          </a:pPr>
          <a:endParaRPr lang="ja-JP" altLang="en-US"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●外部へ発注又は購入を予定する場合</a:t>
          </a:r>
        </a:p>
        <a:p>
          <a:pPr>
            <a:defRPr/>
          </a:pPr>
          <a:r>
            <a:rPr lang="ja-JP" altLang="en-US" sz="1300" b="1">
              <a:latin typeface="Calibri" panose="020F0502020204030204"/>
              <a:ea typeface="ＭＳ Ｐゴシック" panose="020B0600070205080204" pitchFamily="50" charset="-128"/>
            </a:rPr>
            <a:t>・請求書かつ支払明細</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・領収書</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・上記に準ずる書類</a:t>
          </a:r>
          <a:endParaRPr lang="en-US" altLang="ja-JP" sz="1300" b="1">
            <a:latin typeface="Calibri" panose="020F0502020204030204"/>
            <a:ea typeface="ＭＳ Ｐゴシック" panose="020B0600070205080204" pitchFamily="50" charset="-128"/>
          </a:endParaRPr>
        </a:p>
        <a:p>
          <a:pPr>
            <a:defRPr/>
          </a:pPr>
          <a:endParaRPr lang="en-US" altLang="ja-JP" sz="1200" b="1">
            <a:latin typeface="Calibri" panose="020F0502020204030204"/>
            <a:ea typeface="ＭＳ Ｐゴシック" panose="020B0600070205080204" pitchFamily="50" charset="-128"/>
          </a:endParaRPr>
        </a:p>
        <a:p>
          <a:pPr rtl="0" eaLnBrk="0" fontAlgn="base" hangingPunct="0"/>
          <a:r>
            <a:rPr kumimoji="1" lang="en-US" altLang="ja-JP" sz="1200" b="1" kern="1200">
              <a:solidFill>
                <a:sysClr val="windowText" lastClr="000000"/>
              </a:solidFill>
              <a:effectLst/>
              <a:latin typeface="Times New Roman" charset="0"/>
              <a:ea typeface="ＭＳ Ｐゴシック" charset="0"/>
              <a:cs typeface="ＭＳ Ｐゴシック" charset="0"/>
            </a:rPr>
            <a:t>※</a:t>
          </a:r>
          <a:r>
            <a:rPr kumimoji="1" lang="ja-JP" altLang="ja-JP" sz="1200" b="1" kern="1200">
              <a:solidFill>
                <a:sysClr val="windowText" lastClr="000000"/>
              </a:solidFill>
              <a:effectLst/>
              <a:latin typeface="Times New Roman" charset="0"/>
              <a:ea typeface="ＭＳ Ｐゴシック" charset="0"/>
              <a:cs typeface="ＭＳ Ｐゴシック" charset="0"/>
            </a:rPr>
            <a:t>精算時には、支払</a:t>
          </a:r>
          <a:r>
            <a:rPr kumimoji="1" lang="en-US" altLang="ja-JP" sz="1200" b="1" kern="1200">
              <a:solidFill>
                <a:sysClr val="windowText" lastClr="000000"/>
              </a:solidFill>
              <a:effectLst/>
              <a:latin typeface="Times New Roman" charset="0"/>
              <a:ea typeface="ＭＳ Ｐゴシック" charset="0"/>
              <a:cs typeface="ＭＳ Ｐゴシック" charset="0"/>
            </a:rPr>
            <a:t>(</a:t>
          </a:r>
          <a:r>
            <a:rPr kumimoji="1" lang="ja-JP" altLang="ja-JP" sz="1200" b="1" kern="1200">
              <a:solidFill>
                <a:sysClr val="windowText" lastClr="000000"/>
              </a:solidFill>
              <a:effectLst/>
              <a:latin typeface="Times New Roman" charset="0"/>
              <a:ea typeface="ＭＳ Ｐゴシック" charset="0"/>
              <a:cs typeface="ＭＳ Ｐゴシック" charset="0"/>
            </a:rPr>
            <a:t>計上</a:t>
          </a:r>
          <a:r>
            <a:rPr kumimoji="1" lang="en-US" altLang="ja-JP" sz="1200" b="1" kern="1200">
              <a:solidFill>
                <a:sysClr val="windowText" lastClr="000000"/>
              </a:solidFill>
              <a:effectLst/>
              <a:latin typeface="Times New Roman" charset="0"/>
              <a:ea typeface="ＭＳ Ｐゴシック" charset="0"/>
              <a:cs typeface="ＭＳ Ｐゴシック" charset="0"/>
            </a:rPr>
            <a:t>)</a:t>
          </a:r>
          <a:r>
            <a:rPr kumimoji="1" lang="ja-JP" altLang="ja-JP" sz="1200" b="1" kern="1200">
              <a:solidFill>
                <a:sysClr val="windowText" lastClr="000000"/>
              </a:solidFill>
              <a:effectLst/>
              <a:latin typeface="Times New Roman" charset="0"/>
              <a:ea typeface="ＭＳ Ｐゴシック" charset="0"/>
              <a:cs typeface="ＭＳ Ｐゴシック" charset="0"/>
            </a:rPr>
            <a:t>金額の根拠となる書類、及び支払記録の提出が必要です。該当箇所をマークするあるいは枝番を振るなどし、該当箇所を明確に示してください。</a:t>
          </a:r>
          <a:endParaRPr lang="ja-JP" altLang="ja-JP" sz="1200" b="1">
            <a:effectLst/>
          </a:endParaRPr>
        </a:p>
        <a:p>
          <a:pPr rtl="0" eaLnBrk="0" fontAlgn="base" hangingPunct="0"/>
          <a:r>
            <a:rPr kumimoji="1" lang="en-US" altLang="ja-JP" sz="1200" b="1" kern="1200">
              <a:solidFill>
                <a:sysClr val="windowText" lastClr="000000"/>
              </a:solidFill>
              <a:effectLst/>
              <a:latin typeface="Times New Roman" charset="0"/>
              <a:ea typeface="ＭＳ Ｐゴシック" charset="0"/>
              <a:cs typeface="ＭＳ Ｐゴシック" charset="0"/>
            </a:rPr>
            <a:t>※</a:t>
          </a:r>
          <a:r>
            <a:rPr kumimoji="1" lang="ja-JP" altLang="ja-JP" sz="1200" b="1" kern="1200">
              <a:solidFill>
                <a:sysClr val="windowText" lastClr="000000"/>
              </a:solidFill>
              <a:effectLst/>
              <a:latin typeface="Times New Roman" charset="0"/>
              <a:ea typeface="ＭＳ Ｐゴシック" charset="0"/>
              <a:cs typeface="ＭＳ Ｐゴシック" charset="0"/>
            </a:rPr>
            <a:t>支払証憑について合算払いや預源泉税等の理由により、支払記録書類内の金額と一致しない場合は、内訳を示すなどし、差額が生じる理由を示してください。</a:t>
          </a:r>
          <a:endParaRPr lang="ja-JP" altLang="ja-JP" sz="1200" b="1">
            <a:effectLst/>
          </a:endParaRPr>
        </a:p>
        <a:p>
          <a:pPr>
            <a:defRPr/>
          </a:pPr>
          <a:endParaRPr lang="ja-JP" altLang="en-US" sz="1300" b="1">
            <a:latin typeface="Calibri" panose="020F0502020204030204"/>
            <a:ea typeface="ＭＳ Ｐゴシック" panose="020B0600070205080204" pitchFamily="50" charset="-128"/>
          </a:endParaRPr>
        </a:p>
      </xdr:txBody>
    </xdr:sp>
    <xdr:clientData/>
  </xdr:twoCellAnchor>
  <xdr:twoCellAnchor>
    <xdr:from>
      <xdr:col>17</xdr:col>
      <xdr:colOff>53912</xdr:colOff>
      <xdr:row>7</xdr:row>
      <xdr:rowOff>164392</xdr:rowOff>
    </xdr:from>
    <xdr:to>
      <xdr:col>18</xdr:col>
      <xdr:colOff>27906</xdr:colOff>
      <xdr:row>24</xdr:row>
      <xdr:rowOff>212911</xdr:rowOff>
    </xdr:to>
    <xdr:sp macro="" textlink="">
      <xdr:nvSpPr>
        <xdr:cNvPr id="28" name="角丸四角形 15">
          <a:extLst>
            <a:ext uri="{FF2B5EF4-FFF2-40B4-BE49-F238E27FC236}">
              <a16:creationId xmlns:a16="http://schemas.microsoft.com/office/drawing/2014/main" id="{00000000-0008-0000-0C00-00001C000000}"/>
            </a:ext>
          </a:extLst>
        </xdr:cNvPr>
        <xdr:cNvSpPr/>
      </xdr:nvSpPr>
      <xdr:spPr>
        <a:xfrm>
          <a:off x="13859559" y="1509098"/>
          <a:ext cx="1273876" cy="4172284"/>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18</xdr:col>
      <xdr:colOff>275558</xdr:colOff>
      <xdr:row>12</xdr:row>
      <xdr:rowOff>168089</xdr:rowOff>
    </xdr:from>
    <xdr:to>
      <xdr:col>26</xdr:col>
      <xdr:colOff>21531</xdr:colOff>
      <xdr:row>16</xdr:row>
      <xdr:rowOff>103547</xdr:rowOff>
    </xdr:to>
    <xdr:sp macro="" textlink="">
      <xdr:nvSpPr>
        <xdr:cNvPr id="29" name="正方形/長方形 28">
          <a:extLst>
            <a:ext uri="{FF2B5EF4-FFF2-40B4-BE49-F238E27FC236}">
              <a16:creationId xmlns:a16="http://schemas.microsoft.com/office/drawing/2014/main" id="{00000000-0008-0000-0C00-00001D000000}"/>
            </a:ext>
          </a:extLst>
        </xdr:cNvPr>
        <xdr:cNvSpPr>
          <a:spLocks noChangeArrowheads="1"/>
        </xdr:cNvSpPr>
      </xdr:nvSpPr>
      <xdr:spPr bwMode="auto">
        <a:xfrm>
          <a:off x="15381087" y="2767854"/>
          <a:ext cx="2670709" cy="101122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各項目の合計額が反映されます</a:t>
          </a:r>
          <a:endParaRPr lang="en-US" altLang="ja-JP" sz="1300" b="1">
            <a:latin typeface="Calibri" panose="020F0502020204030204"/>
            <a:ea typeface="ＭＳ Ｐゴシック" panose="020B0600070205080204" pitchFamily="50" charset="-128"/>
          </a:endParaRPr>
        </a:p>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行の追加等行った場合は、計算式の見直しを行ってください</a:t>
          </a:r>
        </a:p>
      </xdr:txBody>
    </xdr:sp>
    <xdr:clientData/>
  </xdr:twoCellAnchor>
  <xdr:twoCellAnchor>
    <xdr:from>
      <xdr:col>1</xdr:col>
      <xdr:colOff>1277471</xdr:colOff>
      <xdr:row>22</xdr:row>
      <xdr:rowOff>9525</xdr:rowOff>
    </xdr:from>
    <xdr:to>
      <xdr:col>6</xdr:col>
      <xdr:colOff>25541</xdr:colOff>
      <xdr:row>24</xdr:row>
      <xdr:rowOff>184396</xdr:rowOff>
    </xdr:to>
    <xdr:sp macro="" textlink="">
      <xdr:nvSpPr>
        <xdr:cNvPr id="30" name="角丸四角形 15">
          <a:extLst>
            <a:ext uri="{FF2B5EF4-FFF2-40B4-BE49-F238E27FC236}">
              <a16:creationId xmlns:a16="http://schemas.microsoft.com/office/drawing/2014/main" id="{00000000-0008-0000-0C00-00001E000000}"/>
            </a:ext>
          </a:extLst>
        </xdr:cNvPr>
        <xdr:cNvSpPr/>
      </xdr:nvSpPr>
      <xdr:spPr>
        <a:xfrm>
          <a:off x="2020421" y="5076825"/>
          <a:ext cx="1405545" cy="632071"/>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196433</xdr:colOff>
      <xdr:row>19</xdr:row>
      <xdr:rowOff>139514</xdr:rowOff>
    </xdr:from>
    <xdr:to>
      <xdr:col>3</xdr:col>
      <xdr:colOff>285750</xdr:colOff>
      <xdr:row>22</xdr:row>
      <xdr:rowOff>35008</xdr:rowOff>
    </xdr:to>
    <xdr:sp macro="" textlink="">
      <xdr:nvSpPr>
        <xdr:cNvPr id="31" name="正方形/長方形 30">
          <a:extLst>
            <a:ext uri="{FF2B5EF4-FFF2-40B4-BE49-F238E27FC236}">
              <a16:creationId xmlns:a16="http://schemas.microsoft.com/office/drawing/2014/main" id="{00000000-0008-0000-0C00-00001F000000}"/>
            </a:ext>
          </a:extLst>
        </xdr:cNvPr>
        <xdr:cNvSpPr>
          <a:spLocks noChangeArrowheads="1"/>
        </xdr:cNvSpPr>
      </xdr:nvSpPr>
      <xdr:spPr bwMode="auto">
        <a:xfrm>
          <a:off x="196433" y="4521014"/>
          <a:ext cx="2461042" cy="581294"/>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10</a:t>
          </a:r>
          <a:r>
            <a:rPr lang="ja-JP" altLang="en-US" sz="1300" b="1">
              <a:latin typeface="Calibri" panose="020F0502020204030204"/>
              <a:ea typeface="ＭＳ Ｐゴシック" panose="020B0600070205080204" pitchFamily="50" charset="-128"/>
            </a:rPr>
            <a:t>の合計額・</a:t>
          </a:r>
          <a:r>
            <a:rPr kumimoji="1" lang="ja-JP" altLang="ja-JP" sz="1300" b="1" kern="1200">
              <a:solidFill>
                <a:sysClr val="windowText" lastClr="000000"/>
              </a:solidFill>
              <a:effectLst/>
              <a:latin typeface="Times New Roman" charset="0"/>
              <a:ea typeface="ＭＳ Ｐゴシック" charset="0"/>
              <a:cs typeface="ＭＳ Ｐゴシック" charset="0"/>
            </a:rPr>
            <a:t>最終支払日</a:t>
          </a:r>
          <a:r>
            <a:rPr lang="ja-JP" altLang="en-US" sz="1300" b="1">
              <a:latin typeface="Calibri" panose="020F0502020204030204"/>
              <a:ea typeface="ＭＳ Ｐゴシック" panose="020B0600070205080204" pitchFamily="50" charset="-128"/>
            </a:rPr>
            <a:t>が</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自動で入ります</a:t>
          </a:r>
        </a:p>
      </xdr:txBody>
    </xdr:sp>
    <xdr:clientData/>
  </xdr:twoCellAnchor>
  <xdr:twoCellAnchor>
    <xdr:from>
      <xdr:col>13</xdr:col>
      <xdr:colOff>78441</xdr:colOff>
      <xdr:row>31</xdr:row>
      <xdr:rowOff>44823</xdr:rowOff>
    </xdr:from>
    <xdr:to>
      <xdr:col>15</xdr:col>
      <xdr:colOff>1243854</xdr:colOff>
      <xdr:row>39</xdr:row>
      <xdr:rowOff>77726</xdr:rowOff>
    </xdr:to>
    <xdr:sp macro="" textlink="">
      <xdr:nvSpPr>
        <xdr:cNvPr id="32" name="角丸四角形 15">
          <a:extLst>
            <a:ext uri="{FF2B5EF4-FFF2-40B4-BE49-F238E27FC236}">
              <a16:creationId xmlns:a16="http://schemas.microsoft.com/office/drawing/2014/main" id="{00000000-0008-0000-0C00-000020000000}"/>
            </a:ext>
          </a:extLst>
        </xdr:cNvPr>
        <xdr:cNvSpPr/>
      </xdr:nvSpPr>
      <xdr:spPr>
        <a:xfrm>
          <a:off x="8718176" y="7082117"/>
          <a:ext cx="3742766" cy="2139609"/>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6</xdr:col>
      <xdr:colOff>134470</xdr:colOff>
      <xdr:row>22</xdr:row>
      <xdr:rowOff>11206</xdr:rowOff>
    </xdr:from>
    <xdr:to>
      <xdr:col>10</xdr:col>
      <xdr:colOff>336176</xdr:colOff>
      <xdr:row>24</xdr:row>
      <xdr:rowOff>201705</xdr:rowOff>
    </xdr:to>
    <xdr:sp macro="" textlink="">
      <xdr:nvSpPr>
        <xdr:cNvPr id="33" name="角丸四角形 15">
          <a:extLst>
            <a:ext uri="{FF2B5EF4-FFF2-40B4-BE49-F238E27FC236}">
              <a16:creationId xmlns:a16="http://schemas.microsoft.com/office/drawing/2014/main" id="{00000000-0008-0000-0C00-000021000000}"/>
            </a:ext>
          </a:extLst>
        </xdr:cNvPr>
        <xdr:cNvSpPr/>
      </xdr:nvSpPr>
      <xdr:spPr>
        <a:xfrm>
          <a:off x="3552264" y="5031441"/>
          <a:ext cx="2689412" cy="63873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6</xdr:col>
      <xdr:colOff>89647</xdr:colOff>
      <xdr:row>16</xdr:row>
      <xdr:rowOff>0</xdr:rowOff>
    </xdr:from>
    <xdr:to>
      <xdr:col>10</xdr:col>
      <xdr:colOff>291353</xdr:colOff>
      <xdr:row>18</xdr:row>
      <xdr:rowOff>190499</xdr:rowOff>
    </xdr:to>
    <xdr:sp macro="" textlink="">
      <xdr:nvSpPr>
        <xdr:cNvPr id="34" name="角丸四角形 15">
          <a:extLst>
            <a:ext uri="{FF2B5EF4-FFF2-40B4-BE49-F238E27FC236}">
              <a16:creationId xmlns:a16="http://schemas.microsoft.com/office/drawing/2014/main" id="{00000000-0008-0000-0C00-000022000000}"/>
            </a:ext>
          </a:extLst>
        </xdr:cNvPr>
        <xdr:cNvSpPr/>
      </xdr:nvSpPr>
      <xdr:spPr>
        <a:xfrm>
          <a:off x="3507441" y="3675529"/>
          <a:ext cx="2689412" cy="63873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13</xdr:col>
      <xdr:colOff>224117</xdr:colOff>
      <xdr:row>39</xdr:row>
      <xdr:rowOff>190499</xdr:rowOff>
    </xdr:from>
    <xdr:to>
      <xdr:col>17</xdr:col>
      <xdr:colOff>268941</xdr:colOff>
      <xdr:row>48</xdr:row>
      <xdr:rowOff>56029</xdr:rowOff>
    </xdr:to>
    <xdr:sp macro="" textlink="">
      <xdr:nvSpPr>
        <xdr:cNvPr id="35" name="正方形/長方形 34">
          <a:extLst>
            <a:ext uri="{FF2B5EF4-FFF2-40B4-BE49-F238E27FC236}">
              <a16:creationId xmlns:a16="http://schemas.microsoft.com/office/drawing/2014/main" id="{00000000-0008-0000-0C00-000023000000}"/>
            </a:ext>
          </a:extLst>
        </xdr:cNvPr>
        <xdr:cNvSpPr>
          <a:spLocks noChangeArrowheads="1"/>
        </xdr:cNvSpPr>
      </xdr:nvSpPr>
      <xdr:spPr bwMode="auto">
        <a:xfrm>
          <a:off x="8863852" y="9334499"/>
          <a:ext cx="5210736" cy="1972236"/>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発注日</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・契約日　・依頼日　・発注日</a:t>
          </a:r>
        </a:p>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引取年月日</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・最終業務完了日　・最終納品日</a:t>
          </a:r>
        </a:p>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支払年月日</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・最終振込日　・最終代金支払日　・最終仮払精算日</a:t>
          </a:r>
          <a:endParaRPr lang="en-US" altLang="ja-JP" sz="1300" b="1">
            <a:latin typeface="Calibri" panose="020F0502020204030204"/>
            <a:ea typeface="ＭＳ Ｐゴシック" panose="020B0600070205080204" pitchFamily="50" charset="-128"/>
          </a:endParaRPr>
        </a:p>
        <a:p>
          <a:pPr rtl="0" eaLnBrk="0" fontAlgn="base" hangingPunct="0"/>
          <a:r>
            <a:rPr kumimoji="1" lang="en-US" altLang="ja-JP" sz="1100" b="1" kern="1200">
              <a:solidFill>
                <a:sysClr val="windowText" lastClr="000000"/>
              </a:solidFill>
              <a:effectLst/>
              <a:latin typeface="Times New Roman" charset="0"/>
              <a:ea typeface="ＭＳ Ｐゴシック" charset="0"/>
              <a:cs typeface="ＭＳ Ｐゴシック" charset="0"/>
            </a:rPr>
            <a:t>※</a:t>
          </a:r>
          <a:r>
            <a:rPr kumimoji="1" lang="ja-JP" altLang="en-US" sz="1100" b="1" kern="1200">
              <a:solidFill>
                <a:sysClr val="windowText" lastClr="000000"/>
              </a:solidFill>
              <a:effectLst/>
              <a:latin typeface="Times New Roman" charset="0"/>
              <a:ea typeface="ＭＳ Ｐゴシック" charset="0"/>
              <a:cs typeface="ＭＳ Ｐゴシック" charset="0"/>
            </a:rPr>
            <a:t>確定メール</a:t>
          </a:r>
          <a:r>
            <a:rPr kumimoji="1" lang="ja-JP" altLang="ja-JP" sz="1100" b="1" kern="1200">
              <a:solidFill>
                <a:sysClr val="windowText" lastClr="000000"/>
              </a:solidFill>
              <a:effectLst/>
              <a:latin typeface="Times New Roman" charset="0"/>
              <a:ea typeface="ＭＳ Ｐゴシック" charset="0"/>
              <a:cs typeface="ＭＳ Ｐゴシック" charset="0"/>
            </a:rPr>
            <a:t>日</a:t>
          </a:r>
          <a:r>
            <a:rPr kumimoji="1" lang="en-US" altLang="ja-JP" sz="1100" b="1" kern="1200">
              <a:solidFill>
                <a:sysClr val="windowText" lastClr="000000"/>
              </a:solidFill>
              <a:effectLst/>
              <a:latin typeface="Times New Roman" charset="0"/>
              <a:ea typeface="ＭＳ Ｐゴシック" charset="0"/>
              <a:cs typeface="ＭＳ Ｐゴシック" charset="0"/>
            </a:rPr>
            <a:t>(</a:t>
          </a:r>
          <a:r>
            <a:rPr kumimoji="1" lang="ja-JP" altLang="ja-JP" sz="1100" b="1" kern="1200">
              <a:solidFill>
                <a:sysClr val="windowText" lastClr="000000"/>
              </a:solidFill>
              <a:effectLst/>
              <a:latin typeface="Times New Roman" charset="0"/>
              <a:ea typeface="ＭＳ Ｐゴシック" charset="0"/>
              <a:cs typeface="ＭＳ Ｐゴシック" charset="0"/>
            </a:rPr>
            <a:t>契約開始日</a:t>
          </a:r>
          <a:r>
            <a:rPr kumimoji="1" lang="en-US" altLang="ja-JP" sz="1100" b="1" kern="1200">
              <a:solidFill>
                <a:sysClr val="windowText" lastClr="000000"/>
              </a:solidFill>
              <a:effectLst/>
              <a:latin typeface="Times New Roman" charset="0"/>
              <a:ea typeface="ＭＳ Ｐゴシック" charset="0"/>
              <a:cs typeface="ＭＳ Ｐゴシック" charset="0"/>
            </a:rPr>
            <a:t>)</a:t>
          </a:r>
          <a:r>
            <a:rPr kumimoji="1" lang="ja-JP" altLang="ja-JP" sz="1100" b="1" kern="1200">
              <a:solidFill>
                <a:sysClr val="windowText" lastClr="000000"/>
              </a:solidFill>
              <a:effectLst/>
              <a:latin typeface="Times New Roman" charset="0"/>
              <a:ea typeface="ＭＳ Ｐゴシック" charset="0"/>
              <a:cs typeface="ＭＳ Ｐゴシック" charset="0"/>
            </a:rPr>
            <a:t>前に発生した経費については、計上が認められません。</a:t>
          </a:r>
          <a:endParaRPr lang="ja-JP" altLang="ja-JP" sz="1100" b="1">
            <a:effectLst/>
          </a:endParaRPr>
        </a:p>
        <a:p>
          <a:pPr rtl="0" eaLnBrk="0" fontAlgn="base" hangingPunct="0"/>
          <a:r>
            <a:rPr kumimoji="1" lang="en-US" altLang="ja-JP" sz="1100" b="1" kern="1200">
              <a:solidFill>
                <a:sysClr val="windowText" lastClr="000000"/>
              </a:solidFill>
              <a:effectLst/>
              <a:latin typeface="Times New Roman" charset="0"/>
              <a:ea typeface="ＭＳ Ｐゴシック" charset="0"/>
              <a:cs typeface="ＭＳ Ｐゴシック" charset="0"/>
            </a:rPr>
            <a:t>※</a:t>
          </a:r>
          <a:r>
            <a:rPr kumimoji="1" lang="ja-JP" altLang="ja-JP" sz="1100" b="1" kern="1200">
              <a:solidFill>
                <a:sysClr val="windowText" lastClr="000000"/>
              </a:solidFill>
              <a:effectLst/>
              <a:latin typeface="Times New Roman" charset="0"/>
              <a:ea typeface="ＭＳ Ｐゴシック" charset="0"/>
              <a:cs typeface="ＭＳ Ｐゴシック" charset="0"/>
            </a:rPr>
            <a:t>原則として、</a:t>
          </a:r>
          <a:r>
            <a:rPr kumimoji="1" lang="en-US" altLang="ja-JP" sz="1100" b="1" kern="1200">
              <a:solidFill>
                <a:sysClr val="windowText" lastClr="000000"/>
              </a:solidFill>
              <a:effectLst/>
              <a:latin typeface="Times New Roman" charset="0"/>
              <a:ea typeface="ＭＳ Ｐゴシック" charset="0"/>
              <a:cs typeface="ＭＳ Ｐゴシック" charset="0"/>
            </a:rPr>
            <a:t> </a:t>
          </a:r>
          <a:r>
            <a:rPr kumimoji="1" lang="ja-JP" altLang="ja-JP" sz="1100" b="1" kern="1200">
              <a:solidFill>
                <a:sysClr val="windowText" lastClr="000000"/>
              </a:solidFill>
              <a:effectLst/>
              <a:latin typeface="Times New Roman" charset="0"/>
              <a:ea typeface="ＭＳ Ｐゴシック" charset="0"/>
              <a:cs typeface="ＭＳ Ｐゴシック" charset="0"/>
            </a:rPr>
            <a:t>前払は認められません。やむを得ず前払いが発生する場合は、</a:t>
          </a:r>
          <a:r>
            <a:rPr kumimoji="1" lang="en-US" altLang="ja-JP" sz="1100" b="1" kern="1200">
              <a:solidFill>
                <a:sysClr val="windowText" lastClr="000000"/>
              </a:solidFill>
              <a:effectLst/>
              <a:latin typeface="Times New Roman" charset="0"/>
              <a:ea typeface="ＭＳ Ｐゴシック" charset="0"/>
              <a:cs typeface="ＭＳ Ｐゴシック" charset="0"/>
            </a:rPr>
            <a:t> </a:t>
          </a:r>
        </a:p>
        <a:p>
          <a:pPr rtl="0" eaLnBrk="0" fontAlgn="base" hangingPunct="0"/>
          <a:r>
            <a:rPr kumimoji="1" lang="ja-JP" altLang="en-US" sz="1100" b="1" kern="1200">
              <a:solidFill>
                <a:sysClr val="windowText" lastClr="000000"/>
              </a:solidFill>
              <a:effectLst/>
              <a:latin typeface="Times New Roman" charset="0"/>
              <a:ea typeface="ＭＳ Ｐゴシック" charset="0"/>
              <a:cs typeface="ＭＳ Ｐゴシック" charset="0"/>
            </a:rPr>
            <a:t>　</a:t>
          </a:r>
          <a:r>
            <a:rPr kumimoji="1" lang="ja-JP" altLang="ja-JP" sz="1100" b="1" kern="1200">
              <a:solidFill>
                <a:sysClr val="windowText" lastClr="000000"/>
              </a:solidFill>
              <a:effectLst/>
              <a:latin typeface="Times New Roman" charset="0"/>
              <a:ea typeface="ＭＳ Ｐゴシック" charset="0"/>
              <a:cs typeface="ＭＳ Ｐゴシック" charset="0"/>
            </a:rPr>
            <a:t>理由及び業務完了についての確認方法を併せてお知らせください。</a:t>
          </a:r>
          <a:endParaRPr kumimoji="1" lang="en-US" altLang="ja-JP" sz="1100" b="1" kern="1200">
            <a:solidFill>
              <a:sysClr val="windowText" lastClr="000000"/>
            </a:solidFill>
            <a:effectLst/>
            <a:latin typeface="Times New Roman" charset="0"/>
            <a:ea typeface="ＭＳ Ｐゴシック" charset="0"/>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1" lang="en-US" altLang="ja-JP" sz="1100" b="1" kern="1200">
              <a:solidFill>
                <a:sysClr val="windowText" lastClr="000000"/>
              </a:solidFill>
              <a:effectLst/>
              <a:latin typeface="Times New Roman" charset="0"/>
              <a:ea typeface="ＭＳ Ｐゴシック" charset="0"/>
            </a:rPr>
            <a:t>※</a:t>
          </a:r>
          <a:r>
            <a:rPr kumimoji="1" lang="ja-JP" altLang="ja-JP" sz="1100" b="1" kern="1200">
              <a:solidFill>
                <a:sysClr val="windowText" lastClr="000000"/>
              </a:solidFill>
              <a:effectLst/>
              <a:latin typeface="Times New Roman" charset="0"/>
              <a:ea typeface="ＭＳ Ｐゴシック" charset="0"/>
              <a:cs typeface="ＭＳ Ｐゴシック" charset="0"/>
            </a:rPr>
            <a:t>「未払」と記入すると自動的にピンク色に変わります。</a:t>
          </a:r>
          <a:endParaRPr kumimoji="1" lang="en-US" altLang="ja-JP" sz="1100" b="1" kern="1200">
            <a:solidFill>
              <a:sysClr val="windowText" lastClr="000000"/>
            </a:solidFill>
            <a:effectLst/>
            <a:latin typeface="Times New Roman" charset="0"/>
            <a:ea typeface="ＭＳ Ｐゴシック" charset="0"/>
            <a:cs typeface="ＭＳ Ｐゴシック" charset="0"/>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1100" b="1" kern="1200">
              <a:solidFill>
                <a:sysClr val="windowText" lastClr="000000"/>
              </a:solidFill>
              <a:effectLst/>
              <a:latin typeface="Times New Roman" charset="0"/>
              <a:ea typeface="ＭＳ Ｐゴシック" charset="0"/>
              <a:cs typeface="ＭＳ Ｐゴシック" charset="0"/>
            </a:rPr>
            <a:t>　</a:t>
          </a:r>
          <a:r>
            <a:rPr kumimoji="1" lang="ja-JP" altLang="ja-JP" sz="1100" b="1" kern="1200">
              <a:solidFill>
                <a:sysClr val="windowText" lastClr="000000"/>
              </a:solidFill>
              <a:effectLst/>
              <a:latin typeface="Times New Roman" charset="0"/>
              <a:ea typeface="ＭＳ Ｐゴシック" charset="0"/>
              <a:cs typeface="ＭＳ Ｐゴシック" charset="0"/>
            </a:rPr>
            <a:t>（清算書類提出時に未払の場合「未払」と御記入ください。</a:t>
          </a:r>
          <a:endParaRPr kumimoji="1" lang="en-US" altLang="ja-JP" sz="1100" b="1" kern="1200">
            <a:solidFill>
              <a:sysClr val="windowText" lastClr="000000"/>
            </a:solidFill>
            <a:effectLst/>
            <a:latin typeface="Times New Roman" charset="0"/>
            <a:ea typeface="ＭＳ Ｐゴシック" charset="0"/>
            <a:cs typeface="ＭＳ Ｐゴシック" charset="0"/>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1100" b="1" kern="1200">
              <a:solidFill>
                <a:sysClr val="windowText" lastClr="000000"/>
              </a:solidFill>
              <a:effectLst/>
              <a:latin typeface="Times New Roman" charset="0"/>
              <a:ea typeface="ＭＳ Ｐゴシック" charset="0"/>
              <a:cs typeface="ＭＳ Ｐゴシック" charset="0"/>
            </a:rPr>
            <a:t>　　</a:t>
          </a:r>
          <a:r>
            <a:rPr kumimoji="1" lang="ja-JP" altLang="ja-JP" sz="1100" b="1" kern="1200">
              <a:solidFill>
                <a:sysClr val="windowText" lastClr="000000"/>
              </a:solidFill>
              <a:effectLst/>
              <a:latin typeface="Times New Roman" charset="0"/>
              <a:ea typeface="ＭＳ Ｐゴシック" charset="0"/>
              <a:cs typeface="ＭＳ Ｐゴシック" charset="0"/>
            </a:rPr>
            <a:t>支払証憑書類は後日の御提出でも構いません）</a:t>
          </a:r>
          <a:endParaRPr lang="ja-JP" altLang="ja-JP" sz="1100" b="1">
            <a:effectLst/>
          </a:endParaRPr>
        </a:p>
      </xdr:txBody>
    </xdr:sp>
    <xdr:clientData/>
  </xdr:twoCellAnchor>
  <xdr:twoCellAnchor>
    <xdr:from>
      <xdr:col>14</xdr:col>
      <xdr:colOff>1187823</xdr:colOff>
      <xdr:row>3</xdr:row>
      <xdr:rowOff>123265</xdr:rowOff>
    </xdr:from>
    <xdr:to>
      <xdr:col>16</xdr:col>
      <xdr:colOff>1281179</xdr:colOff>
      <xdr:row>6</xdr:row>
      <xdr:rowOff>6389</xdr:rowOff>
    </xdr:to>
    <xdr:sp macro="" textlink="">
      <xdr:nvSpPr>
        <xdr:cNvPr id="37" name="正方形/長方形 36">
          <a:extLst>
            <a:ext uri="{FF2B5EF4-FFF2-40B4-BE49-F238E27FC236}">
              <a16:creationId xmlns:a16="http://schemas.microsoft.com/office/drawing/2014/main" id="{00000000-0008-0000-0C00-000025000000}"/>
            </a:ext>
          </a:extLst>
        </xdr:cNvPr>
        <xdr:cNvSpPr>
          <a:spLocks noChangeArrowheads="1"/>
        </xdr:cNvSpPr>
      </xdr:nvSpPr>
      <xdr:spPr bwMode="auto">
        <a:xfrm>
          <a:off x="11116235" y="571500"/>
          <a:ext cx="2670709" cy="555477"/>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見積確定額は様式</a:t>
          </a:r>
          <a:r>
            <a:rPr lang="en-US" altLang="ja-JP" sz="1300" b="1">
              <a:latin typeface="Calibri" panose="020F0502020204030204"/>
              <a:ea typeface="ＭＳ Ｐゴシック" panose="020B0600070205080204" pitchFamily="50" charset="-128"/>
            </a:rPr>
            <a:t>1</a:t>
          </a:r>
          <a:r>
            <a:rPr lang="ja-JP" altLang="en-US" sz="1300" b="1">
              <a:latin typeface="Calibri" panose="020F0502020204030204"/>
              <a:ea typeface="ＭＳ Ｐゴシック" panose="020B0600070205080204" pitchFamily="50" charset="-128"/>
            </a:rPr>
            <a:t>から自動で反映されます</a:t>
          </a:r>
        </a:p>
      </xdr:txBody>
    </xdr:sp>
    <xdr:clientData/>
  </xdr:twoCellAnchor>
  <xdr:twoCellAnchor>
    <xdr:from>
      <xdr:col>11</xdr:col>
      <xdr:colOff>38101</xdr:colOff>
      <xdr:row>15</xdr:row>
      <xdr:rowOff>247650</xdr:rowOff>
    </xdr:from>
    <xdr:to>
      <xdr:col>11</xdr:col>
      <xdr:colOff>1162051</xdr:colOff>
      <xdr:row>18</xdr:row>
      <xdr:rowOff>187677</xdr:rowOff>
    </xdr:to>
    <xdr:sp macro="" textlink="">
      <xdr:nvSpPr>
        <xdr:cNvPr id="38" name="角丸四角形 15">
          <a:extLst>
            <a:ext uri="{FF2B5EF4-FFF2-40B4-BE49-F238E27FC236}">
              <a16:creationId xmlns:a16="http://schemas.microsoft.com/office/drawing/2014/main" id="{00000000-0008-0000-0C00-000026000000}"/>
            </a:ext>
          </a:extLst>
        </xdr:cNvPr>
        <xdr:cNvSpPr/>
      </xdr:nvSpPr>
      <xdr:spPr>
        <a:xfrm>
          <a:off x="6296026" y="3676650"/>
          <a:ext cx="1123950" cy="663927"/>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11</xdr:col>
      <xdr:colOff>28575</xdr:colOff>
      <xdr:row>21</xdr:row>
      <xdr:rowOff>190500</xdr:rowOff>
    </xdr:from>
    <xdr:to>
      <xdr:col>12</xdr:col>
      <xdr:colOff>47625</xdr:colOff>
      <xdr:row>24</xdr:row>
      <xdr:rowOff>225777</xdr:rowOff>
    </xdr:to>
    <xdr:sp macro="" textlink="">
      <xdr:nvSpPr>
        <xdr:cNvPr id="39" name="角丸四角形 15">
          <a:extLst>
            <a:ext uri="{FF2B5EF4-FFF2-40B4-BE49-F238E27FC236}">
              <a16:creationId xmlns:a16="http://schemas.microsoft.com/office/drawing/2014/main" id="{00000000-0008-0000-0C00-000027000000}"/>
            </a:ext>
          </a:extLst>
        </xdr:cNvPr>
        <xdr:cNvSpPr/>
      </xdr:nvSpPr>
      <xdr:spPr>
        <a:xfrm>
          <a:off x="6286500" y="5029200"/>
          <a:ext cx="1228725" cy="721077"/>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142875</xdr:colOff>
      <xdr:row>0</xdr:row>
      <xdr:rowOff>74839</xdr:rowOff>
    </xdr:from>
    <xdr:to>
      <xdr:col>1</xdr:col>
      <xdr:colOff>1238250</xdr:colOff>
      <xdr:row>0</xdr:row>
      <xdr:rowOff>599751</xdr:rowOff>
    </xdr:to>
    <xdr:sp macro="" textlink="">
      <xdr:nvSpPr>
        <xdr:cNvPr id="36" name="正方形/長方形 35">
          <a:extLst>
            <a:ext uri="{FF2B5EF4-FFF2-40B4-BE49-F238E27FC236}">
              <a16:creationId xmlns:a16="http://schemas.microsoft.com/office/drawing/2014/main" id="{00000000-0008-0000-0C00-000024000000}"/>
            </a:ext>
          </a:extLst>
        </xdr:cNvPr>
        <xdr:cNvSpPr>
          <a:spLocks noChangeArrowheads="1"/>
        </xdr:cNvSpPr>
      </xdr:nvSpPr>
      <xdr:spPr bwMode="auto">
        <a:xfrm>
          <a:off x="142875" y="74839"/>
          <a:ext cx="1838325"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2</xdr:col>
      <xdr:colOff>76200</xdr:colOff>
      <xdr:row>0</xdr:row>
      <xdr:rowOff>85725</xdr:rowOff>
    </xdr:from>
    <xdr:to>
      <xdr:col>6</xdr:col>
      <xdr:colOff>369635</xdr:colOff>
      <xdr:row>0</xdr:row>
      <xdr:rowOff>628650</xdr:rowOff>
    </xdr:to>
    <xdr:sp macro="" textlink="">
      <xdr:nvSpPr>
        <xdr:cNvPr id="40" name="正方形/長方形 39">
          <a:extLst>
            <a:ext uri="{FF2B5EF4-FFF2-40B4-BE49-F238E27FC236}">
              <a16:creationId xmlns:a16="http://schemas.microsoft.com/office/drawing/2014/main" id="{00000000-0008-0000-0C00-000028000000}"/>
            </a:ext>
          </a:extLst>
        </xdr:cNvPr>
        <xdr:cNvSpPr>
          <a:spLocks noChangeArrowheads="1"/>
        </xdr:cNvSpPr>
      </xdr:nvSpPr>
      <xdr:spPr bwMode="auto">
        <a:xfrm>
          <a:off x="2105025" y="85725"/>
          <a:ext cx="1665035"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6</xdr:col>
      <xdr:colOff>481212</xdr:colOff>
      <xdr:row>0</xdr:row>
      <xdr:rowOff>74839</xdr:rowOff>
    </xdr:from>
    <xdr:to>
      <xdr:col>10</xdr:col>
      <xdr:colOff>219075</xdr:colOff>
      <xdr:row>0</xdr:row>
      <xdr:rowOff>617764</xdr:rowOff>
    </xdr:to>
    <xdr:sp macro="" textlink="">
      <xdr:nvSpPr>
        <xdr:cNvPr id="41" name="正方形/長方形 40">
          <a:extLst>
            <a:ext uri="{FF2B5EF4-FFF2-40B4-BE49-F238E27FC236}">
              <a16:creationId xmlns:a16="http://schemas.microsoft.com/office/drawing/2014/main" id="{00000000-0008-0000-0C00-000029000000}"/>
            </a:ext>
          </a:extLst>
        </xdr:cNvPr>
        <xdr:cNvSpPr>
          <a:spLocks noChangeArrowheads="1"/>
        </xdr:cNvSpPr>
      </xdr:nvSpPr>
      <xdr:spPr bwMode="auto">
        <a:xfrm>
          <a:off x="3881637" y="74839"/>
          <a:ext cx="2233413"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224117</xdr:colOff>
      <xdr:row>17</xdr:row>
      <xdr:rowOff>246230</xdr:rowOff>
    </xdr:from>
    <xdr:to>
      <xdr:col>6</xdr:col>
      <xdr:colOff>336176</xdr:colOff>
      <xdr:row>41</xdr:row>
      <xdr:rowOff>280147</xdr:rowOff>
    </xdr:to>
    <xdr:sp macro="" textlink="">
      <xdr:nvSpPr>
        <xdr:cNvPr id="2" name="角丸四角形 15">
          <a:extLst>
            <a:ext uri="{FF2B5EF4-FFF2-40B4-BE49-F238E27FC236}">
              <a16:creationId xmlns:a16="http://schemas.microsoft.com/office/drawing/2014/main" id="{00000000-0008-0000-0D00-000002000000}"/>
            </a:ext>
          </a:extLst>
        </xdr:cNvPr>
        <xdr:cNvSpPr/>
      </xdr:nvSpPr>
      <xdr:spPr>
        <a:xfrm>
          <a:off x="470646" y="6006054"/>
          <a:ext cx="1748118" cy="7026387"/>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xdr:col>
      <xdr:colOff>224012</xdr:colOff>
      <xdr:row>33</xdr:row>
      <xdr:rowOff>145676</xdr:rowOff>
    </xdr:from>
    <xdr:to>
      <xdr:col>6</xdr:col>
      <xdr:colOff>302559</xdr:colOff>
      <xdr:row>35</xdr:row>
      <xdr:rowOff>188076</xdr:rowOff>
    </xdr:to>
    <xdr:sp macro="" textlink="">
      <xdr:nvSpPr>
        <xdr:cNvPr id="3" name="正方形/長方形 2">
          <a:extLst>
            <a:ext uri="{FF2B5EF4-FFF2-40B4-BE49-F238E27FC236}">
              <a16:creationId xmlns:a16="http://schemas.microsoft.com/office/drawing/2014/main" id="{00000000-0008-0000-0D00-000003000000}"/>
            </a:ext>
          </a:extLst>
        </xdr:cNvPr>
        <xdr:cNvSpPr>
          <a:spLocks noChangeArrowheads="1"/>
        </xdr:cNvSpPr>
      </xdr:nvSpPr>
      <xdr:spPr bwMode="auto">
        <a:xfrm>
          <a:off x="470541" y="10567147"/>
          <a:ext cx="1714606" cy="625105"/>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2</a:t>
          </a:r>
          <a:r>
            <a:rPr lang="ja-JP" altLang="en-US" sz="1300" b="1">
              <a:latin typeface="Calibri" panose="020F0502020204030204"/>
              <a:ea typeface="ＭＳ Ｐゴシック" panose="020B0600070205080204" pitchFamily="50" charset="-128"/>
            </a:rPr>
            <a:t>の内容が反映されます。</a:t>
          </a:r>
        </a:p>
      </xdr:txBody>
    </xdr:sp>
    <xdr:clientData/>
  </xdr:twoCellAnchor>
  <xdr:twoCellAnchor>
    <xdr:from>
      <xdr:col>7</xdr:col>
      <xdr:colOff>324969</xdr:colOff>
      <xdr:row>17</xdr:row>
      <xdr:rowOff>275367</xdr:rowOff>
    </xdr:from>
    <xdr:to>
      <xdr:col>8</xdr:col>
      <xdr:colOff>369793</xdr:colOff>
      <xdr:row>41</xdr:row>
      <xdr:rowOff>22412</xdr:rowOff>
    </xdr:to>
    <xdr:sp macro="" textlink="">
      <xdr:nvSpPr>
        <xdr:cNvPr id="4" name="角丸四角形 15">
          <a:extLst>
            <a:ext uri="{FF2B5EF4-FFF2-40B4-BE49-F238E27FC236}">
              <a16:creationId xmlns:a16="http://schemas.microsoft.com/office/drawing/2014/main" id="{00000000-0008-0000-0D00-000004000000}"/>
            </a:ext>
          </a:extLst>
        </xdr:cNvPr>
        <xdr:cNvSpPr/>
      </xdr:nvSpPr>
      <xdr:spPr>
        <a:xfrm>
          <a:off x="2554940" y="5049073"/>
          <a:ext cx="717177" cy="673951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7</xdr:col>
      <xdr:colOff>67234</xdr:colOff>
      <xdr:row>33</xdr:row>
      <xdr:rowOff>156882</xdr:rowOff>
    </xdr:from>
    <xdr:to>
      <xdr:col>9</xdr:col>
      <xdr:colOff>638736</xdr:colOff>
      <xdr:row>35</xdr:row>
      <xdr:rowOff>194500</xdr:rowOff>
    </xdr:to>
    <xdr:sp macro="" textlink="">
      <xdr:nvSpPr>
        <xdr:cNvPr id="5" name="正方形/長方形 4">
          <a:extLst>
            <a:ext uri="{FF2B5EF4-FFF2-40B4-BE49-F238E27FC236}">
              <a16:creationId xmlns:a16="http://schemas.microsoft.com/office/drawing/2014/main" id="{00000000-0008-0000-0D00-000005000000}"/>
            </a:ext>
          </a:extLst>
        </xdr:cNvPr>
        <xdr:cNvSpPr>
          <a:spLocks noChangeArrowheads="1"/>
        </xdr:cNvSpPr>
      </xdr:nvSpPr>
      <xdr:spPr bwMode="auto">
        <a:xfrm>
          <a:off x="2297205" y="10578353"/>
          <a:ext cx="1938619" cy="620323"/>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2</a:t>
          </a:r>
          <a:r>
            <a:rPr lang="ja-JP" altLang="en-US" sz="1300" b="1">
              <a:latin typeface="Calibri" panose="020F0502020204030204"/>
              <a:ea typeface="ＭＳ Ｐゴシック" panose="020B0600070205080204" pitchFamily="50" charset="-128"/>
            </a:rPr>
            <a:t>の日当日数と一致するよう御記入ください。</a:t>
          </a:r>
        </a:p>
      </xdr:txBody>
    </xdr:sp>
    <xdr:clientData/>
  </xdr:twoCellAnchor>
  <xdr:twoCellAnchor>
    <xdr:from>
      <xdr:col>10</xdr:col>
      <xdr:colOff>268941</xdr:colOff>
      <xdr:row>37</xdr:row>
      <xdr:rowOff>257735</xdr:rowOff>
    </xdr:from>
    <xdr:to>
      <xdr:col>11</xdr:col>
      <xdr:colOff>100853</xdr:colOff>
      <xdr:row>41</xdr:row>
      <xdr:rowOff>15987</xdr:rowOff>
    </xdr:to>
    <xdr:sp macro="" textlink="">
      <xdr:nvSpPr>
        <xdr:cNvPr id="6" name="角丸四角形 15">
          <a:extLst>
            <a:ext uri="{FF2B5EF4-FFF2-40B4-BE49-F238E27FC236}">
              <a16:creationId xmlns:a16="http://schemas.microsoft.com/office/drawing/2014/main" id="{00000000-0008-0000-0D00-000006000000}"/>
            </a:ext>
          </a:extLst>
        </xdr:cNvPr>
        <xdr:cNvSpPr/>
      </xdr:nvSpPr>
      <xdr:spPr>
        <a:xfrm>
          <a:off x="4661647" y="10858500"/>
          <a:ext cx="717177" cy="923663"/>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10</xdr:col>
      <xdr:colOff>123262</xdr:colOff>
      <xdr:row>33</xdr:row>
      <xdr:rowOff>145678</xdr:rowOff>
    </xdr:from>
    <xdr:to>
      <xdr:col>12</xdr:col>
      <xdr:colOff>717281</xdr:colOff>
      <xdr:row>36</xdr:row>
      <xdr:rowOff>257735</xdr:rowOff>
    </xdr:to>
    <xdr:sp macro="" textlink="">
      <xdr:nvSpPr>
        <xdr:cNvPr id="7" name="正方形/長方形 6">
          <a:extLst>
            <a:ext uri="{FF2B5EF4-FFF2-40B4-BE49-F238E27FC236}">
              <a16:creationId xmlns:a16="http://schemas.microsoft.com/office/drawing/2014/main" id="{00000000-0008-0000-0D00-000007000000}"/>
            </a:ext>
          </a:extLst>
        </xdr:cNvPr>
        <xdr:cNvSpPr>
          <a:spLocks noChangeArrowheads="1"/>
        </xdr:cNvSpPr>
      </xdr:nvSpPr>
      <xdr:spPr bwMode="auto">
        <a:xfrm>
          <a:off x="4515968" y="10567149"/>
          <a:ext cx="1905107" cy="98611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5</a:t>
          </a:r>
          <a:r>
            <a:rPr lang="ja-JP" altLang="en-US" sz="1300" b="1">
              <a:latin typeface="Calibri" panose="020F0502020204030204"/>
              <a:ea typeface="ＭＳ Ｐゴシック" panose="020B0600070205080204" pitchFamily="50" charset="-128"/>
            </a:rPr>
            <a:t>の運転手当確認表と一致するよう御記入ください。</a:t>
          </a:r>
        </a:p>
      </xdr:txBody>
    </xdr:sp>
    <xdr:clientData/>
  </xdr:twoCellAnchor>
  <xdr:twoCellAnchor>
    <xdr:from>
      <xdr:col>13</xdr:col>
      <xdr:colOff>145679</xdr:colOff>
      <xdr:row>29</xdr:row>
      <xdr:rowOff>224119</xdr:rowOff>
    </xdr:from>
    <xdr:to>
      <xdr:col>13</xdr:col>
      <xdr:colOff>739589</xdr:colOff>
      <xdr:row>31</xdr:row>
      <xdr:rowOff>44825</xdr:rowOff>
    </xdr:to>
    <xdr:sp macro="" textlink="">
      <xdr:nvSpPr>
        <xdr:cNvPr id="8" name="角丸四角形 15">
          <a:extLst>
            <a:ext uri="{FF2B5EF4-FFF2-40B4-BE49-F238E27FC236}">
              <a16:creationId xmlns:a16="http://schemas.microsoft.com/office/drawing/2014/main" id="{00000000-0008-0000-0D00-000008000000}"/>
            </a:ext>
          </a:extLst>
        </xdr:cNvPr>
        <xdr:cNvSpPr/>
      </xdr:nvSpPr>
      <xdr:spPr>
        <a:xfrm>
          <a:off x="6656297" y="8494060"/>
          <a:ext cx="593910" cy="40341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12</xdr:col>
      <xdr:colOff>605118</xdr:colOff>
      <xdr:row>24</xdr:row>
      <xdr:rowOff>268942</xdr:rowOff>
    </xdr:from>
    <xdr:to>
      <xdr:col>14</xdr:col>
      <xdr:colOff>683666</xdr:colOff>
      <xdr:row>28</xdr:row>
      <xdr:rowOff>89646</xdr:rowOff>
    </xdr:to>
    <xdr:sp macro="" textlink="">
      <xdr:nvSpPr>
        <xdr:cNvPr id="9" name="正方形/長方形 8">
          <a:extLst>
            <a:ext uri="{FF2B5EF4-FFF2-40B4-BE49-F238E27FC236}">
              <a16:creationId xmlns:a16="http://schemas.microsoft.com/office/drawing/2014/main" id="{00000000-0008-0000-0D00-000009000000}"/>
            </a:ext>
          </a:extLst>
        </xdr:cNvPr>
        <xdr:cNvSpPr>
          <a:spLocks noChangeArrowheads="1"/>
        </xdr:cNvSpPr>
      </xdr:nvSpPr>
      <xdr:spPr bwMode="auto">
        <a:xfrm>
          <a:off x="6308912" y="7082118"/>
          <a:ext cx="1905107" cy="986116"/>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5</a:t>
          </a:r>
          <a:r>
            <a:rPr lang="ja-JP" altLang="en-US" sz="1300" b="1">
              <a:latin typeface="Calibri" panose="020F0502020204030204"/>
              <a:ea typeface="ＭＳ Ｐゴシック" panose="020B0600070205080204" pitchFamily="50" charset="-128"/>
            </a:rPr>
            <a:t>の総移動距離と</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一致するよう御記入ください。</a:t>
          </a:r>
        </a:p>
      </xdr:txBody>
    </xdr:sp>
    <xdr:clientData/>
  </xdr:twoCellAnchor>
  <xdr:twoCellAnchor>
    <xdr:from>
      <xdr:col>13</xdr:col>
      <xdr:colOff>246529</xdr:colOff>
      <xdr:row>3</xdr:row>
      <xdr:rowOff>268940</xdr:rowOff>
    </xdr:from>
    <xdr:to>
      <xdr:col>19</xdr:col>
      <xdr:colOff>193301</xdr:colOff>
      <xdr:row>5</xdr:row>
      <xdr:rowOff>57709</xdr:rowOff>
    </xdr:to>
    <xdr:sp macro="" textlink="">
      <xdr:nvSpPr>
        <xdr:cNvPr id="10" name="角丸四角形 15">
          <a:extLst>
            <a:ext uri="{FF2B5EF4-FFF2-40B4-BE49-F238E27FC236}">
              <a16:creationId xmlns:a16="http://schemas.microsoft.com/office/drawing/2014/main" id="{00000000-0008-0000-0D00-00000A000000}"/>
            </a:ext>
          </a:extLst>
        </xdr:cNvPr>
        <xdr:cNvSpPr/>
      </xdr:nvSpPr>
      <xdr:spPr>
        <a:xfrm>
          <a:off x="6757147" y="851646"/>
          <a:ext cx="3667125" cy="37147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15</xdr:col>
      <xdr:colOff>136714</xdr:colOff>
      <xdr:row>2</xdr:row>
      <xdr:rowOff>184336</xdr:rowOff>
    </xdr:from>
    <xdr:to>
      <xdr:col>19</xdr:col>
      <xdr:colOff>228602</xdr:colOff>
      <xdr:row>3</xdr:row>
      <xdr:rowOff>142497</xdr:rowOff>
    </xdr:to>
    <xdr:sp macro="" textlink="">
      <xdr:nvSpPr>
        <xdr:cNvPr id="11" name="正方形/長方形 10">
          <a:extLst>
            <a:ext uri="{FF2B5EF4-FFF2-40B4-BE49-F238E27FC236}">
              <a16:creationId xmlns:a16="http://schemas.microsoft.com/office/drawing/2014/main" id="{00000000-0008-0000-0D00-00000B000000}"/>
            </a:ext>
          </a:extLst>
        </xdr:cNvPr>
        <xdr:cNvSpPr>
          <a:spLocks noChangeArrowheads="1"/>
        </xdr:cNvSpPr>
      </xdr:nvSpPr>
      <xdr:spPr bwMode="auto">
        <a:xfrm>
          <a:off x="8440273" y="475689"/>
          <a:ext cx="2019300" cy="24951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100" b="1">
              <a:latin typeface="Calibri" panose="020F0502020204030204"/>
              <a:ea typeface="ＭＳ Ｐゴシック" panose="020B0600070205080204" pitchFamily="50" charset="-128"/>
            </a:rPr>
            <a:t>支払日以降に発行してください</a:t>
          </a:r>
        </a:p>
      </xdr:txBody>
    </xdr:sp>
    <xdr:clientData/>
  </xdr:twoCellAnchor>
  <xdr:twoCellAnchor>
    <xdr:from>
      <xdr:col>10</xdr:col>
      <xdr:colOff>190606</xdr:colOff>
      <xdr:row>5</xdr:row>
      <xdr:rowOff>156884</xdr:rowOff>
    </xdr:from>
    <xdr:to>
      <xdr:col>19</xdr:col>
      <xdr:colOff>168088</xdr:colOff>
      <xdr:row>9</xdr:row>
      <xdr:rowOff>89648</xdr:rowOff>
    </xdr:to>
    <xdr:sp macro="" textlink="">
      <xdr:nvSpPr>
        <xdr:cNvPr id="12" name="角丸四角形 15">
          <a:extLst>
            <a:ext uri="{FF2B5EF4-FFF2-40B4-BE49-F238E27FC236}">
              <a16:creationId xmlns:a16="http://schemas.microsoft.com/office/drawing/2014/main" id="{00000000-0008-0000-0D00-00000C000000}"/>
            </a:ext>
          </a:extLst>
        </xdr:cNvPr>
        <xdr:cNvSpPr/>
      </xdr:nvSpPr>
      <xdr:spPr>
        <a:xfrm>
          <a:off x="4583312" y="1322296"/>
          <a:ext cx="5815747" cy="1098176"/>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14</xdr:col>
      <xdr:colOff>605117</xdr:colOff>
      <xdr:row>9</xdr:row>
      <xdr:rowOff>168088</xdr:rowOff>
    </xdr:from>
    <xdr:to>
      <xdr:col>19</xdr:col>
      <xdr:colOff>235322</xdr:colOff>
      <xdr:row>10</xdr:row>
      <xdr:rowOff>230937</xdr:rowOff>
    </xdr:to>
    <xdr:sp macro="" textlink="">
      <xdr:nvSpPr>
        <xdr:cNvPr id="13" name="正方形/長方形 12">
          <a:extLst>
            <a:ext uri="{FF2B5EF4-FFF2-40B4-BE49-F238E27FC236}">
              <a16:creationId xmlns:a16="http://schemas.microsoft.com/office/drawing/2014/main" id="{00000000-0008-0000-0D00-00000D000000}"/>
            </a:ext>
          </a:extLst>
        </xdr:cNvPr>
        <xdr:cNvSpPr>
          <a:spLocks noChangeArrowheads="1"/>
        </xdr:cNvSpPr>
      </xdr:nvSpPr>
      <xdr:spPr bwMode="auto">
        <a:xfrm>
          <a:off x="8135470" y="2498912"/>
          <a:ext cx="2330823" cy="354201"/>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7</a:t>
          </a:r>
          <a:r>
            <a:rPr lang="ja-JP" altLang="en-US" sz="1300" b="1">
              <a:latin typeface="Calibri" panose="020F0502020204030204"/>
              <a:ea typeface="ＭＳ Ｐゴシック" panose="020B0600070205080204" pitchFamily="50" charset="-128"/>
            </a:rPr>
            <a:t>の内容が反映されます。</a:t>
          </a:r>
        </a:p>
      </xdr:txBody>
    </xdr:sp>
    <xdr:clientData/>
  </xdr:twoCellAnchor>
  <xdr:twoCellAnchor>
    <xdr:from>
      <xdr:col>6</xdr:col>
      <xdr:colOff>324972</xdr:colOff>
      <xdr:row>9</xdr:row>
      <xdr:rowOff>219075</xdr:rowOff>
    </xdr:from>
    <xdr:to>
      <xdr:col>10</xdr:col>
      <xdr:colOff>829236</xdr:colOff>
      <xdr:row>11</xdr:row>
      <xdr:rowOff>7845</xdr:rowOff>
    </xdr:to>
    <xdr:sp macro="" textlink="">
      <xdr:nvSpPr>
        <xdr:cNvPr id="14" name="角丸四角形 15">
          <a:extLst>
            <a:ext uri="{FF2B5EF4-FFF2-40B4-BE49-F238E27FC236}">
              <a16:creationId xmlns:a16="http://schemas.microsoft.com/office/drawing/2014/main" id="{00000000-0008-0000-0D00-00000E000000}"/>
            </a:ext>
          </a:extLst>
        </xdr:cNvPr>
        <xdr:cNvSpPr/>
      </xdr:nvSpPr>
      <xdr:spPr>
        <a:xfrm>
          <a:off x="2207560" y="3536016"/>
          <a:ext cx="3014382" cy="371476"/>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7</xdr:col>
      <xdr:colOff>58273</xdr:colOff>
      <xdr:row>8</xdr:row>
      <xdr:rowOff>0</xdr:rowOff>
    </xdr:from>
    <xdr:to>
      <xdr:col>9</xdr:col>
      <xdr:colOff>710456</xdr:colOff>
      <xdr:row>9</xdr:row>
      <xdr:rowOff>47809</xdr:rowOff>
    </xdr:to>
    <xdr:sp macro="" textlink="">
      <xdr:nvSpPr>
        <xdr:cNvPr id="15" name="正方形/長方形 14">
          <a:extLst>
            <a:ext uri="{FF2B5EF4-FFF2-40B4-BE49-F238E27FC236}">
              <a16:creationId xmlns:a16="http://schemas.microsoft.com/office/drawing/2014/main" id="{00000000-0008-0000-0D00-00000F000000}"/>
            </a:ext>
          </a:extLst>
        </xdr:cNvPr>
        <xdr:cNvSpPr>
          <a:spLocks noChangeArrowheads="1"/>
        </xdr:cNvSpPr>
      </xdr:nvSpPr>
      <xdr:spPr bwMode="auto">
        <a:xfrm>
          <a:off x="2288244" y="2039471"/>
          <a:ext cx="2019300" cy="339162"/>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100" b="1">
              <a:latin typeface="Calibri" panose="020F0502020204030204"/>
              <a:ea typeface="ＭＳ Ｐゴシック" panose="020B0600070205080204" pitchFamily="50" charset="-128"/>
            </a:rPr>
            <a:t>最終支払日を御記載ください</a:t>
          </a:r>
        </a:p>
      </xdr:txBody>
    </xdr:sp>
    <xdr:clientData/>
  </xdr:twoCellAnchor>
  <xdr:twoCellAnchor>
    <xdr:from>
      <xdr:col>1</xdr:col>
      <xdr:colOff>34636</xdr:colOff>
      <xdr:row>0</xdr:row>
      <xdr:rowOff>313459</xdr:rowOff>
    </xdr:from>
    <xdr:to>
      <xdr:col>7</xdr:col>
      <xdr:colOff>41565</xdr:colOff>
      <xdr:row>0</xdr:row>
      <xdr:rowOff>838371</xdr:rowOff>
    </xdr:to>
    <xdr:sp macro="" textlink="">
      <xdr:nvSpPr>
        <xdr:cNvPr id="21" name="正方形/長方形 20">
          <a:extLst>
            <a:ext uri="{FF2B5EF4-FFF2-40B4-BE49-F238E27FC236}">
              <a16:creationId xmlns:a16="http://schemas.microsoft.com/office/drawing/2014/main" id="{00000000-0008-0000-0D00-000015000000}"/>
            </a:ext>
          </a:extLst>
        </xdr:cNvPr>
        <xdr:cNvSpPr>
          <a:spLocks noChangeArrowheads="1"/>
        </xdr:cNvSpPr>
      </xdr:nvSpPr>
      <xdr:spPr bwMode="auto">
        <a:xfrm>
          <a:off x="277091" y="313459"/>
          <a:ext cx="1981201"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7</xdr:col>
      <xdr:colOff>175878</xdr:colOff>
      <xdr:row>0</xdr:row>
      <xdr:rowOff>295770</xdr:rowOff>
    </xdr:from>
    <xdr:to>
      <xdr:col>9</xdr:col>
      <xdr:colOff>435553</xdr:colOff>
      <xdr:row>0</xdr:row>
      <xdr:rowOff>838695</xdr:rowOff>
    </xdr:to>
    <xdr:sp macro="" textlink="">
      <xdr:nvSpPr>
        <xdr:cNvPr id="22" name="正方形/長方形 21">
          <a:extLst>
            <a:ext uri="{FF2B5EF4-FFF2-40B4-BE49-F238E27FC236}">
              <a16:creationId xmlns:a16="http://schemas.microsoft.com/office/drawing/2014/main" id="{00000000-0008-0000-0D00-000016000000}"/>
            </a:ext>
          </a:extLst>
        </xdr:cNvPr>
        <xdr:cNvSpPr>
          <a:spLocks noChangeArrowheads="1"/>
        </xdr:cNvSpPr>
      </xdr:nvSpPr>
      <xdr:spPr bwMode="auto">
        <a:xfrm>
          <a:off x="2392605" y="295770"/>
          <a:ext cx="1627812"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9</xdr:col>
      <xdr:colOff>554815</xdr:colOff>
      <xdr:row>0</xdr:row>
      <xdr:rowOff>294409</xdr:rowOff>
    </xdr:from>
    <xdr:to>
      <xdr:col>12</xdr:col>
      <xdr:colOff>589685</xdr:colOff>
      <xdr:row>0</xdr:row>
      <xdr:rowOff>837334</xdr:rowOff>
    </xdr:to>
    <xdr:sp macro="" textlink="">
      <xdr:nvSpPr>
        <xdr:cNvPr id="23" name="正方形/長方形 22">
          <a:extLst>
            <a:ext uri="{FF2B5EF4-FFF2-40B4-BE49-F238E27FC236}">
              <a16:creationId xmlns:a16="http://schemas.microsoft.com/office/drawing/2014/main" id="{00000000-0008-0000-0D00-000017000000}"/>
            </a:ext>
          </a:extLst>
        </xdr:cNvPr>
        <xdr:cNvSpPr>
          <a:spLocks noChangeArrowheads="1"/>
        </xdr:cNvSpPr>
      </xdr:nvSpPr>
      <xdr:spPr bwMode="auto">
        <a:xfrm>
          <a:off x="4139679" y="294409"/>
          <a:ext cx="2147688"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12</xdr:col>
      <xdr:colOff>675410</xdr:colOff>
      <xdr:row>0</xdr:row>
      <xdr:rowOff>303934</xdr:rowOff>
    </xdr:from>
    <xdr:to>
      <xdr:col>14</xdr:col>
      <xdr:colOff>388236</xdr:colOff>
      <xdr:row>0</xdr:row>
      <xdr:rowOff>846859</xdr:rowOff>
    </xdr:to>
    <xdr:sp macro="" textlink="">
      <xdr:nvSpPr>
        <xdr:cNvPr id="24" name="正方形/長方形 23">
          <a:extLst>
            <a:ext uri="{FF2B5EF4-FFF2-40B4-BE49-F238E27FC236}">
              <a16:creationId xmlns:a16="http://schemas.microsoft.com/office/drawing/2014/main" id="{00000000-0008-0000-0D00-000018000000}"/>
            </a:ext>
          </a:extLst>
        </xdr:cNvPr>
        <xdr:cNvSpPr>
          <a:spLocks noChangeArrowheads="1"/>
        </xdr:cNvSpPr>
      </xdr:nvSpPr>
      <xdr:spPr bwMode="auto">
        <a:xfrm>
          <a:off x="6373092" y="303934"/>
          <a:ext cx="1548553"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6</xdr:col>
      <xdr:colOff>291353</xdr:colOff>
      <xdr:row>9</xdr:row>
      <xdr:rowOff>179294</xdr:rowOff>
    </xdr:from>
    <xdr:to>
      <xdr:col>10</xdr:col>
      <xdr:colOff>862853</xdr:colOff>
      <xdr:row>11</xdr:row>
      <xdr:rowOff>67235</xdr:rowOff>
    </xdr:to>
    <xdr:sp macro="" textlink="">
      <xdr:nvSpPr>
        <xdr:cNvPr id="26" name="角丸四角形 15">
          <a:extLst>
            <a:ext uri="{FF2B5EF4-FFF2-40B4-BE49-F238E27FC236}">
              <a16:creationId xmlns:a16="http://schemas.microsoft.com/office/drawing/2014/main" id="{00000000-0008-0000-0D00-00001A000000}"/>
            </a:ext>
          </a:extLst>
        </xdr:cNvPr>
        <xdr:cNvSpPr/>
      </xdr:nvSpPr>
      <xdr:spPr>
        <a:xfrm>
          <a:off x="2173941" y="3496235"/>
          <a:ext cx="3081618" cy="47064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168088</xdr:colOff>
      <xdr:row>9</xdr:row>
      <xdr:rowOff>134472</xdr:rowOff>
    </xdr:from>
    <xdr:to>
      <xdr:col>6</xdr:col>
      <xdr:colOff>173692</xdr:colOff>
      <xdr:row>11</xdr:row>
      <xdr:rowOff>145118</xdr:rowOff>
    </xdr:to>
    <xdr:sp macro="" textlink="">
      <xdr:nvSpPr>
        <xdr:cNvPr id="27" name="正方形/長方形 26">
          <a:extLst>
            <a:ext uri="{FF2B5EF4-FFF2-40B4-BE49-F238E27FC236}">
              <a16:creationId xmlns:a16="http://schemas.microsoft.com/office/drawing/2014/main" id="{00000000-0008-0000-0D00-00001B000000}"/>
            </a:ext>
          </a:extLst>
        </xdr:cNvPr>
        <xdr:cNvSpPr>
          <a:spLocks noChangeArrowheads="1"/>
        </xdr:cNvSpPr>
      </xdr:nvSpPr>
      <xdr:spPr bwMode="auto">
        <a:xfrm>
          <a:off x="168088" y="3451413"/>
          <a:ext cx="1888192" cy="593352"/>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様式８</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の支払年月日へ自動で反映されます。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537882</xdr:colOff>
      <xdr:row>4</xdr:row>
      <xdr:rowOff>17368</xdr:rowOff>
    </xdr:from>
    <xdr:to>
      <xdr:col>16</xdr:col>
      <xdr:colOff>103654</xdr:colOff>
      <xdr:row>5</xdr:row>
      <xdr:rowOff>97490</xdr:rowOff>
    </xdr:to>
    <xdr:sp macro="" textlink="">
      <xdr:nvSpPr>
        <xdr:cNvPr id="2" name="角丸四角形 15">
          <a:extLst>
            <a:ext uri="{FF2B5EF4-FFF2-40B4-BE49-F238E27FC236}">
              <a16:creationId xmlns:a16="http://schemas.microsoft.com/office/drawing/2014/main" id="{00000000-0008-0000-0E00-000002000000}"/>
            </a:ext>
          </a:extLst>
        </xdr:cNvPr>
        <xdr:cNvSpPr/>
      </xdr:nvSpPr>
      <xdr:spPr>
        <a:xfrm>
          <a:off x="8393206" y="891427"/>
          <a:ext cx="2748242" cy="37147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12</xdr:col>
      <xdr:colOff>136714</xdr:colOff>
      <xdr:row>2</xdr:row>
      <xdr:rowOff>224117</xdr:rowOff>
    </xdr:from>
    <xdr:to>
      <xdr:col>16</xdr:col>
      <xdr:colOff>138955</xdr:colOff>
      <xdr:row>3</xdr:row>
      <xdr:rowOff>182278</xdr:rowOff>
    </xdr:to>
    <xdr:sp macro="" textlink="">
      <xdr:nvSpPr>
        <xdr:cNvPr id="3" name="正方形/長方形 2">
          <a:extLst>
            <a:ext uri="{FF2B5EF4-FFF2-40B4-BE49-F238E27FC236}">
              <a16:creationId xmlns:a16="http://schemas.microsoft.com/office/drawing/2014/main" id="{00000000-0008-0000-0E00-000003000000}"/>
            </a:ext>
          </a:extLst>
        </xdr:cNvPr>
        <xdr:cNvSpPr>
          <a:spLocks noChangeArrowheads="1"/>
        </xdr:cNvSpPr>
      </xdr:nvSpPr>
      <xdr:spPr bwMode="auto">
        <a:xfrm>
          <a:off x="9157449" y="515470"/>
          <a:ext cx="2019300" cy="24951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100" b="1">
              <a:latin typeface="Calibri" panose="020F0502020204030204"/>
              <a:ea typeface="ＭＳ Ｐゴシック" panose="020B0600070205080204" pitchFamily="50" charset="-128"/>
            </a:rPr>
            <a:t>支払日以降に発行してください</a:t>
          </a:r>
        </a:p>
      </xdr:txBody>
    </xdr:sp>
    <xdr:clientData/>
  </xdr:twoCellAnchor>
  <xdr:twoCellAnchor>
    <xdr:from>
      <xdr:col>7</xdr:col>
      <xdr:colOff>571500</xdr:colOff>
      <xdr:row>5</xdr:row>
      <xdr:rowOff>196665</xdr:rowOff>
    </xdr:from>
    <xdr:to>
      <xdr:col>16</xdr:col>
      <xdr:colOff>78441</xdr:colOff>
      <xdr:row>9</xdr:row>
      <xdr:rowOff>129429</xdr:rowOff>
    </xdr:to>
    <xdr:sp macro="" textlink="">
      <xdr:nvSpPr>
        <xdr:cNvPr id="4" name="角丸四角形 15">
          <a:extLst>
            <a:ext uri="{FF2B5EF4-FFF2-40B4-BE49-F238E27FC236}">
              <a16:creationId xmlns:a16="http://schemas.microsoft.com/office/drawing/2014/main" id="{00000000-0008-0000-0E00-000004000000}"/>
            </a:ext>
          </a:extLst>
        </xdr:cNvPr>
        <xdr:cNvSpPr/>
      </xdr:nvSpPr>
      <xdr:spPr>
        <a:xfrm>
          <a:off x="5737412" y="1362077"/>
          <a:ext cx="5378823" cy="1098176"/>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11</xdr:col>
      <xdr:colOff>997322</xdr:colOff>
      <xdr:row>9</xdr:row>
      <xdr:rowOff>207869</xdr:rowOff>
    </xdr:from>
    <xdr:to>
      <xdr:col>16</xdr:col>
      <xdr:colOff>145675</xdr:colOff>
      <xdr:row>10</xdr:row>
      <xdr:rowOff>270718</xdr:rowOff>
    </xdr:to>
    <xdr:sp macro="" textlink="">
      <xdr:nvSpPr>
        <xdr:cNvPr id="5" name="正方形/長方形 4">
          <a:extLst>
            <a:ext uri="{FF2B5EF4-FFF2-40B4-BE49-F238E27FC236}">
              <a16:creationId xmlns:a16="http://schemas.microsoft.com/office/drawing/2014/main" id="{00000000-0008-0000-0E00-000005000000}"/>
            </a:ext>
          </a:extLst>
        </xdr:cNvPr>
        <xdr:cNvSpPr>
          <a:spLocks noChangeArrowheads="1"/>
        </xdr:cNvSpPr>
      </xdr:nvSpPr>
      <xdr:spPr bwMode="auto">
        <a:xfrm>
          <a:off x="8852646" y="2538693"/>
          <a:ext cx="2330823" cy="354201"/>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7</a:t>
          </a:r>
          <a:r>
            <a:rPr lang="ja-JP" altLang="en-US" sz="1300" b="1">
              <a:latin typeface="Calibri" panose="020F0502020204030204"/>
              <a:ea typeface="ＭＳ Ｐゴシック" panose="020B0600070205080204" pitchFamily="50" charset="-128"/>
            </a:rPr>
            <a:t>の内容が反映されます。</a:t>
          </a:r>
        </a:p>
      </xdr:txBody>
    </xdr:sp>
    <xdr:clientData/>
  </xdr:twoCellAnchor>
  <xdr:twoCellAnchor>
    <xdr:from>
      <xdr:col>3</xdr:col>
      <xdr:colOff>638736</xdr:colOff>
      <xdr:row>9</xdr:row>
      <xdr:rowOff>258856</xdr:rowOff>
    </xdr:from>
    <xdr:to>
      <xdr:col>6</xdr:col>
      <xdr:colOff>414619</xdr:colOff>
      <xdr:row>11</xdr:row>
      <xdr:rowOff>47626</xdr:rowOff>
    </xdr:to>
    <xdr:sp macro="" textlink="">
      <xdr:nvSpPr>
        <xdr:cNvPr id="6" name="角丸四角形 15">
          <a:extLst>
            <a:ext uri="{FF2B5EF4-FFF2-40B4-BE49-F238E27FC236}">
              <a16:creationId xmlns:a16="http://schemas.microsoft.com/office/drawing/2014/main" id="{00000000-0008-0000-0E00-000006000000}"/>
            </a:ext>
          </a:extLst>
        </xdr:cNvPr>
        <xdr:cNvSpPr/>
      </xdr:nvSpPr>
      <xdr:spPr>
        <a:xfrm>
          <a:off x="3361765" y="3575797"/>
          <a:ext cx="1770530" cy="371476"/>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3</xdr:col>
      <xdr:colOff>282391</xdr:colOff>
      <xdr:row>8</xdr:row>
      <xdr:rowOff>39781</xdr:rowOff>
    </xdr:from>
    <xdr:to>
      <xdr:col>6</xdr:col>
      <xdr:colOff>307044</xdr:colOff>
      <xdr:row>9</xdr:row>
      <xdr:rowOff>87590</xdr:rowOff>
    </xdr:to>
    <xdr:sp macro="" textlink="">
      <xdr:nvSpPr>
        <xdr:cNvPr id="7" name="正方形/長方形 6">
          <a:extLst>
            <a:ext uri="{FF2B5EF4-FFF2-40B4-BE49-F238E27FC236}">
              <a16:creationId xmlns:a16="http://schemas.microsoft.com/office/drawing/2014/main" id="{00000000-0008-0000-0E00-000007000000}"/>
            </a:ext>
          </a:extLst>
        </xdr:cNvPr>
        <xdr:cNvSpPr>
          <a:spLocks noChangeArrowheads="1"/>
        </xdr:cNvSpPr>
      </xdr:nvSpPr>
      <xdr:spPr bwMode="auto">
        <a:xfrm>
          <a:off x="3005420" y="2079252"/>
          <a:ext cx="2019300" cy="339162"/>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100" b="1">
              <a:latin typeface="Calibri" panose="020F0502020204030204"/>
              <a:ea typeface="ＭＳ Ｐゴシック" panose="020B0600070205080204" pitchFamily="50" charset="-128"/>
            </a:rPr>
            <a:t>最終支払日を御記載ください</a:t>
          </a:r>
        </a:p>
      </xdr:txBody>
    </xdr:sp>
    <xdr:clientData/>
  </xdr:twoCellAnchor>
  <xdr:twoCellAnchor>
    <xdr:from>
      <xdr:col>5</xdr:col>
      <xdr:colOff>57050</xdr:colOff>
      <xdr:row>19</xdr:row>
      <xdr:rowOff>34637</xdr:rowOff>
    </xdr:from>
    <xdr:to>
      <xdr:col>6</xdr:col>
      <xdr:colOff>393227</xdr:colOff>
      <xdr:row>25</xdr:row>
      <xdr:rowOff>138547</xdr:rowOff>
    </xdr:to>
    <xdr:sp macro="" textlink="">
      <xdr:nvSpPr>
        <xdr:cNvPr id="20" name="角丸四角形 15">
          <a:extLst>
            <a:ext uri="{FF2B5EF4-FFF2-40B4-BE49-F238E27FC236}">
              <a16:creationId xmlns:a16="http://schemas.microsoft.com/office/drawing/2014/main" id="{00000000-0008-0000-0E00-000014000000}"/>
            </a:ext>
          </a:extLst>
        </xdr:cNvPr>
        <xdr:cNvSpPr/>
      </xdr:nvSpPr>
      <xdr:spPr>
        <a:xfrm>
          <a:off x="4386595" y="5541819"/>
          <a:ext cx="717177" cy="1870364"/>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4</xdr:col>
      <xdr:colOff>516949</xdr:colOff>
      <xdr:row>26</xdr:row>
      <xdr:rowOff>4016</xdr:rowOff>
    </xdr:from>
    <xdr:to>
      <xdr:col>7</xdr:col>
      <xdr:colOff>689114</xdr:colOff>
      <xdr:row>28</xdr:row>
      <xdr:rowOff>35522</xdr:rowOff>
    </xdr:to>
    <xdr:sp macro="" textlink="">
      <xdr:nvSpPr>
        <xdr:cNvPr id="21" name="正方形/長方形 20">
          <a:extLst>
            <a:ext uri="{FF2B5EF4-FFF2-40B4-BE49-F238E27FC236}">
              <a16:creationId xmlns:a16="http://schemas.microsoft.com/office/drawing/2014/main" id="{00000000-0008-0000-0E00-000015000000}"/>
            </a:ext>
          </a:extLst>
        </xdr:cNvPr>
        <xdr:cNvSpPr>
          <a:spLocks noChangeArrowheads="1"/>
        </xdr:cNvSpPr>
      </xdr:nvSpPr>
      <xdr:spPr bwMode="auto">
        <a:xfrm>
          <a:off x="3907849" y="7395416"/>
          <a:ext cx="1943815" cy="603006"/>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2</a:t>
          </a:r>
          <a:r>
            <a:rPr lang="ja-JP" altLang="en-US" sz="1300" b="1">
              <a:latin typeface="Calibri" panose="020F0502020204030204"/>
              <a:ea typeface="ＭＳ Ｐゴシック" panose="020B0600070205080204" pitchFamily="50" charset="-128"/>
            </a:rPr>
            <a:t>の日当日数と一致するよう御記入ください。</a:t>
          </a:r>
        </a:p>
      </xdr:txBody>
    </xdr:sp>
    <xdr:clientData/>
  </xdr:twoCellAnchor>
  <xdr:twoCellAnchor>
    <xdr:from>
      <xdr:col>8</xdr:col>
      <xdr:colOff>110314</xdr:colOff>
      <xdr:row>23</xdr:row>
      <xdr:rowOff>232972</xdr:rowOff>
    </xdr:from>
    <xdr:to>
      <xdr:col>8</xdr:col>
      <xdr:colOff>827491</xdr:colOff>
      <xdr:row>25</xdr:row>
      <xdr:rowOff>108857</xdr:rowOff>
    </xdr:to>
    <xdr:sp macro="" textlink="">
      <xdr:nvSpPr>
        <xdr:cNvPr id="22" name="角丸四角形 15">
          <a:extLst>
            <a:ext uri="{FF2B5EF4-FFF2-40B4-BE49-F238E27FC236}">
              <a16:creationId xmlns:a16="http://schemas.microsoft.com/office/drawing/2014/main" id="{00000000-0008-0000-0E00-000016000000}"/>
            </a:ext>
          </a:extLst>
        </xdr:cNvPr>
        <xdr:cNvSpPr/>
      </xdr:nvSpPr>
      <xdr:spPr>
        <a:xfrm>
          <a:off x="6124671" y="6764401"/>
          <a:ext cx="717177" cy="44738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7</xdr:col>
      <xdr:colOff>673373</xdr:colOff>
      <xdr:row>19</xdr:row>
      <xdr:rowOff>140270</xdr:rowOff>
    </xdr:from>
    <xdr:to>
      <xdr:col>10</xdr:col>
      <xdr:colOff>292480</xdr:colOff>
      <xdr:row>22</xdr:row>
      <xdr:rowOff>243159</xdr:rowOff>
    </xdr:to>
    <xdr:sp macro="" textlink="">
      <xdr:nvSpPr>
        <xdr:cNvPr id="23" name="正方形/長方形 22">
          <a:extLst>
            <a:ext uri="{FF2B5EF4-FFF2-40B4-BE49-F238E27FC236}">
              <a16:creationId xmlns:a16="http://schemas.microsoft.com/office/drawing/2014/main" id="{00000000-0008-0000-0E00-000017000000}"/>
            </a:ext>
          </a:extLst>
        </xdr:cNvPr>
        <xdr:cNvSpPr>
          <a:spLocks noChangeArrowheads="1"/>
        </xdr:cNvSpPr>
      </xdr:nvSpPr>
      <xdr:spPr bwMode="auto">
        <a:xfrm>
          <a:off x="5834191" y="5647452"/>
          <a:ext cx="1905107" cy="986116"/>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5</a:t>
          </a:r>
          <a:r>
            <a:rPr lang="ja-JP" altLang="en-US" sz="1300" b="1">
              <a:latin typeface="Calibri" panose="020F0502020204030204"/>
              <a:ea typeface="ＭＳ Ｐゴシック" panose="020B0600070205080204" pitchFamily="50" charset="-128"/>
            </a:rPr>
            <a:t>の運転手当確認表と一致するよう御記入ください。</a:t>
          </a:r>
        </a:p>
      </xdr:txBody>
    </xdr:sp>
    <xdr:clientData/>
  </xdr:twoCellAnchor>
  <xdr:twoCellAnchor>
    <xdr:from>
      <xdr:col>0</xdr:col>
      <xdr:colOff>1181000</xdr:colOff>
      <xdr:row>18</xdr:row>
      <xdr:rowOff>350694</xdr:rowOff>
    </xdr:from>
    <xdr:to>
      <xdr:col>4</xdr:col>
      <xdr:colOff>57150</xdr:colOff>
      <xdr:row>25</xdr:row>
      <xdr:rowOff>64079</xdr:rowOff>
    </xdr:to>
    <xdr:sp macro="" textlink="">
      <xdr:nvSpPr>
        <xdr:cNvPr id="26" name="角丸四角形 15">
          <a:extLst>
            <a:ext uri="{FF2B5EF4-FFF2-40B4-BE49-F238E27FC236}">
              <a16:creationId xmlns:a16="http://schemas.microsoft.com/office/drawing/2014/main" id="{00000000-0008-0000-0E00-00001A000000}"/>
            </a:ext>
          </a:extLst>
        </xdr:cNvPr>
        <xdr:cNvSpPr/>
      </xdr:nvSpPr>
      <xdr:spPr>
        <a:xfrm>
          <a:off x="1181000" y="5351319"/>
          <a:ext cx="2267050" cy="181841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1133475</xdr:colOff>
      <xdr:row>25</xdr:row>
      <xdr:rowOff>186723</xdr:rowOff>
    </xdr:from>
    <xdr:to>
      <xdr:col>4</xdr:col>
      <xdr:colOff>123825</xdr:colOff>
      <xdr:row>27</xdr:row>
      <xdr:rowOff>218229</xdr:rowOff>
    </xdr:to>
    <xdr:sp macro="" textlink="">
      <xdr:nvSpPr>
        <xdr:cNvPr id="27" name="正方形/長方形 26">
          <a:extLst>
            <a:ext uri="{FF2B5EF4-FFF2-40B4-BE49-F238E27FC236}">
              <a16:creationId xmlns:a16="http://schemas.microsoft.com/office/drawing/2014/main" id="{00000000-0008-0000-0E00-00001B000000}"/>
            </a:ext>
          </a:extLst>
        </xdr:cNvPr>
        <xdr:cNvSpPr>
          <a:spLocks noChangeArrowheads="1"/>
        </xdr:cNvSpPr>
      </xdr:nvSpPr>
      <xdr:spPr bwMode="auto">
        <a:xfrm>
          <a:off x="1133475" y="7292373"/>
          <a:ext cx="2381250" cy="603006"/>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2</a:t>
          </a:r>
          <a:r>
            <a:rPr lang="ja-JP" altLang="en-US" sz="1300" b="1">
              <a:latin typeface="Calibri" panose="020F0502020204030204"/>
              <a:ea typeface="ＭＳ Ｐゴシック" panose="020B0600070205080204" pitchFamily="50" charset="-128"/>
            </a:rPr>
            <a:t>・</a:t>
          </a:r>
          <a:r>
            <a:rPr lang="en-US" altLang="ja-JP" sz="1300" b="1">
              <a:latin typeface="Calibri" panose="020F0502020204030204"/>
              <a:ea typeface="ＭＳ Ｐゴシック" panose="020B0600070205080204" pitchFamily="50" charset="-128"/>
            </a:rPr>
            <a:t>4</a:t>
          </a:r>
          <a:r>
            <a:rPr lang="ja-JP" altLang="en-US" sz="1300" b="1">
              <a:latin typeface="Calibri" panose="020F0502020204030204"/>
              <a:ea typeface="ＭＳ Ｐゴシック" panose="020B0600070205080204" pitchFamily="50" charset="-128"/>
            </a:rPr>
            <a:t>の稼働時間・稼働日と一致するよう御記入ください。</a:t>
          </a:r>
        </a:p>
      </xdr:txBody>
    </xdr:sp>
    <xdr:clientData/>
  </xdr:twoCellAnchor>
  <xdr:twoCellAnchor>
    <xdr:from>
      <xdr:col>0</xdr:col>
      <xdr:colOff>0</xdr:colOff>
      <xdr:row>18</xdr:row>
      <xdr:rowOff>237257</xdr:rowOff>
    </xdr:from>
    <xdr:to>
      <xdr:col>0</xdr:col>
      <xdr:colOff>1076677</xdr:colOff>
      <xdr:row>25</xdr:row>
      <xdr:rowOff>133350</xdr:rowOff>
    </xdr:to>
    <xdr:sp macro="" textlink="">
      <xdr:nvSpPr>
        <xdr:cNvPr id="28" name="角丸四角形 15">
          <a:extLst>
            <a:ext uri="{FF2B5EF4-FFF2-40B4-BE49-F238E27FC236}">
              <a16:creationId xmlns:a16="http://schemas.microsoft.com/office/drawing/2014/main" id="{00000000-0008-0000-0E00-00001C000000}"/>
            </a:ext>
          </a:extLst>
        </xdr:cNvPr>
        <xdr:cNvSpPr/>
      </xdr:nvSpPr>
      <xdr:spPr>
        <a:xfrm>
          <a:off x="0" y="5237882"/>
          <a:ext cx="1076677" cy="2001118"/>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31171</xdr:colOff>
      <xdr:row>27</xdr:row>
      <xdr:rowOff>266385</xdr:rowOff>
    </xdr:from>
    <xdr:to>
      <xdr:col>1</xdr:col>
      <xdr:colOff>657225</xdr:colOff>
      <xdr:row>30</xdr:row>
      <xdr:rowOff>32559</xdr:rowOff>
    </xdr:to>
    <xdr:sp macro="" textlink="">
      <xdr:nvSpPr>
        <xdr:cNvPr id="29" name="正方形/長方形 28">
          <a:extLst>
            <a:ext uri="{FF2B5EF4-FFF2-40B4-BE49-F238E27FC236}">
              <a16:creationId xmlns:a16="http://schemas.microsoft.com/office/drawing/2014/main" id="{00000000-0008-0000-0E00-00001D000000}"/>
            </a:ext>
          </a:extLst>
        </xdr:cNvPr>
        <xdr:cNvSpPr>
          <a:spLocks noChangeArrowheads="1"/>
        </xdr:cNvSpPr>
      </xdr:nvSpPr>
      <xdr:spPr bwMode="auto">
        <a:xfrm>
          <a:off x="31171" y="7943535"/>
          <a:ext cx="1807154" cy="623424"/>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2</a:t>
          </a:r>
          <a:r>
            <a:rPr lang="ja-JP" altLang="en-US" sz="1300" b="1">
              <a:latin typeface="Calibri" panose="020F0502020204030204"/>
              <a:ea typeface="ＭＳ Ｐゴシック" panose="020B0600070205080204" pitchFamily="50" charset="-128"/>
            </a:rPr>
            <a:t>と完全一致するように御記入ください。</a:t>
          </a:r>
        </a:p>
      </xdr:txBody>
    </xdr:sp>
    <xdr:clientData/>
  </xdr:twoCellAnchor>
  <xdr:twoCellAnchor>
    <xdr:from>
      <xdr:col>0</xdr:col>
      <xdr:colOff>197921</xdr:colOff>
      <xdr:row>0</xdr:row>
      <xdr:rowOff>299851</xdr:rowOff>
    </xdr:from>
    <xdr:to>
      <xdr:col>2</xdr:col>
      <xdr:colOff>231321</xdr:colOff>
      <xdr:row>0</xdr:row>
      <xdr:rowOff>824763</xdr:rowOff>
    </xdr:to>
    <xdr:sp macro="" textlink="">
      <xdr:nvSpPr>
        <xdr:cNvPr id="16" name="正方形/長方形 15">
          <a:extLst>
            <a:ext uri="{FF2B5EF4-FFF2-40B4-BE49-F238E27FC236}">
              <a16:creationId xmlns:a16="http://schemas.microsoft.com/office/drawing/2014/main" id="{00000000-0008-0000-0E00-000010000000}"/>
            </a:ext>
          </a:extLst>
        </xdr:cNvPr>
        <xdr:cNvSpPr>
          <a:spLocks noChangeArrowheads="1"/>
        </xdr:cNvSpPr>
      </xdr:nvSpPr>
      <xdr:spPr bwMode="auto">
        <a:xfrm>
          <a:off x="197921" y="299851"/>
          <a:ext cx="2006436"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2</xdr:col>
      <xdr:colOff>352770</xdr:colOff>
      <xdr:row>0</xdr:row>
      <xdr:rowOff>295770</xdr:rowOff>
    </xdr:from>
    <xdr:to>
      <xdr:col>5</xdr:col>
      <xdr:colOff>40946</xdr:colOff>
      <xdr:row>0</xdr:row>
      <xdr:rowOff>838695</xdr:rowOff>
    </xdr:to>
    <xdr:sp macro="" textlink="">
      <xdr:nvSpPr>
        <xdr:cNvPr id="17" name="正方形/長方形 16">
          <a:extLst>
            <a:ext uri="{FF2B5EF4-FFF2-40B4-BE49-F238E27FC236}">
              <a16:creationId xmlns:a16="http://schemas.microsoft.com/office/drawing/2014/main" id="{00000000-0008-0000-0E00-000011000000}"/>
            </a:ext>
          </a:extLst>
        </xdr:cNvPr>
        <xdr:cNvSpPr>
          <a:spLocks noChangeArrowheads="1"/>
        </xdr:cNvSpPr>
      </xdr:nvSpPr>
      <xdr:spPr bwMode="auto">
        <a:xfrm>
          <a:off x="2325806" y="295770"/>
          <a:ext cx="2042211"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5</xdr:col>
      <xdr:colOff>130273</xdr:colOff>
      <xdr:row>0</xdr:row>
      <xdr:rowOff>280802</xdr:rowOff>
    </xdr:from>
    <xdr:to>
      <xdr:col>8</xdr:col>
      <xdr:colOff>589685</xdr:colOff>
      <xdr:row>0</xdr:row>
      <xdr:rowOff>823727</xdr:rowOff>
    </xdr:to>
    <xdr:sp macro="" textlink="">
      <xdr:nvSpPr>
        <xdr:cNvPr id="18" name="正方形/長方形 17">
          <a:extLst>
            <a:ext uri="{FF2B5EF4-FFF2-40B4-BE49-F238E27FC236}">
              <a16:creationId xmlns:a16="http://schemas.microsoft.com/office/drawing/2014/main" id="{00000000-0008-0000-0E00-000012000000}"/>
            </a:ext>
          </a:extLst>
        </xdr:cNvPr>
        <xdr:cNvSpPr>
          <a:spLocks noChangeArrowheads="1"/>
        </xdr:cNvSpPr>
      </xdr:nvSpPr>
      <xdr:spPr bwMode="auto">
        <a:xfrm>
          <a:off x="4457344" y="280802"/>
          <a:ext cx="2146698"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8</xdr:col>
      <xdr:colOff>693965</xdr:colOff>
      <xdr:row>0</xdr:row>
      <xdr:rowOff>290327</xdr:rowOff>
    </xdr:from>
    <xdr:to>
      <xdr:col>11</xdr:col>
      <xdr:colOff>699840</xdr:colOff>
      <xdr:row>0</xdr:row>
      <xdr:rowOff>833252</xdr:rowOff>
    </xdr:to>
    <xdr:sp macro="" textlink="">
      <xdr:nvSpPr>
        <xdr:cNvPr id="19" name="正方形/長方形 18">
          <a:extLst>
            <a:ext uri="{FF2B5EF4-FFF2-40B4-BE49-F238E27FC236}">
              <a16:creationId xmlns:a16="http://schemas.microsoft.com/office/drawing/2014/main" id="{00000000-0008-0000-0E00-000013000000}"/>
            </a:ext>
          </a:extLst>
        </xdr:cNvPr>
        <xdr:cNvSpPr>
          <a:spLocks noChangeArrowheads="1"/>
        </xdr:cNvSpPr>
      </xdr:nvSpPr>
      <xdr:spPr bwMode="auto">
        <a:xfrm>
          <a:off x="6708322" y="290327"/>
          <a:ext cx="1829232"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3</xdr:col>
      <xdr:colOff>593912</xdr:colOff>
      <xdr:row>36</xdr:row>
      <xdr:rowOff>268940</xdr:rowOff>
    </xdr:from>
    <xdr:to>
      <xdr:col>5</xdr:col>
      <xdr:colOff>67236</xdr:colOff>
      <xdr:row>38</xdr:row>
      <xdr:rowOff>56028</xdr:rowOff>
    </xdr:to>
    <xdr:sp macro="" textlink="">
      <xdr:nvSpPr>
        <xdr:cNvPr id="25" name="角丸四角形 15">
          <a:extLst>
            <a:ext uri="{FF2B5EF4-FFF2-40B4-BE49-F238E27FC236}">
              <a16:creationId xmlns:a16="http://schemas.microsoft.com/office/drawing/2014/main" id="{00000000-0008-0000-0E00-000019000000}"/>
            </a:ext>
          </a:extLst>
        </xdr:cNvPr>
        <xdr:cNvSpPr/>
      </xdr:nvSpPr>
      <xdr:spPr>
        <a:xfrm>
          <a:off x="3316941" y="11676528"/>
          <a:ext cx="1086971" cy="68355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3</xdr:col>
      <xdr:colOff>593912</xdr:colOff>
      <xdr:row>9</xdr:row>
      <xdr:rowOff>201706</xdr:rowOff>
    </xdr:from>
    <xdr:to>
      <xdr:col>7</xdr:col>
      <xdr:colOff>22412</xdr:colOff>
      <xdr:row>11</xdr:row>
      <xdr:rowOff>89647</xdr:rowOff>
    </xdr:to>
    <xdr:sp macro="" textlink="">
      <xdr:nvSpPr>
        <xdr:cNvPr id="30" name="角丸四角形 15">
          <a:extLst>
            <a:ext uri="{FF2B5EF4-FFF2-40B4-BE49-F238E27FC236}">
              <a16:creationId xmlns:a16="http://schemas.microsoft.com/office/drawing/2014/main" id="{00000000-0008-0000-0E00-00001E000000}"/>
            </a:ext>
          </a:extLst>
        </xdr:cNvPr>
        <xdr:cNvSpPr/>
      </xdr:nvSpPr>
      <xdr:spPr>
        <a:xfrm>
          <a:off x="3316941" y="3518647"/>
          <a:ext cx="1871383" cy="47064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xdr:col>
      <xdr:colOff>0</xdr:colOff>
      <xdr:row>9</xdr:row>
      <xdr:rowOff>168089</xdr:rowOff>
    </xdr:from>
    <xdr:to>
      <xdr:col>3</xdr:col>
      <xdr:colOff>341781</xdr:colOff>
      <xdr:row>11</xdr:row>
      <xdr:rowOff>178735</xdr:rowOff>
    </xdr:to>
    <xdr:sp macro="" textlink="">
      <xdr:nvSpPr>
        <xdr:cNvPr id="31" name="正方形/長方形 30">
          <a:extLst>
            <a:ext uri="{FF2B5EF4-FFF2-40B4-BE49-F238E27FC236}">
              <a16:creationId xmlns:a16="http://schemas.microsoft.com/office/drawing/2014/main" id="{00000000-0008-0000-0E00-00001F000000}"/>
            </a:ext>
          </a:extLst>
        </xdr:cNvPr>
        <xdr:cNvSpPr>
          <a:spLocks noChangeArrowheads="1"/>
        </xdr:cNvSpPr>
      </xdr:nvSpPr>
      <xdr:spPr bwMode="auto">
        <a:xfrm>
          <a:off x="1176618" y="3485030"/>
          <a:ext cx="1888192" cy="593352"/>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様式８</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の支払年月日へ自動で反映されます。</a:t>
          </a:r>
        </a:p>
      </xdr:txBody>
    </xdr:sp>
    <xdr:clientData/>
  </xdr:twoCellAnchor>
  <xdr:twoCellAnchor>
    <xdr:from>
      <xdr:col>1</xdr:col>
      <xdr:colOff>605117</xdr:colOff>
      <xdr:row>33</xdr:row>
      <xdr:rowOff>280147</xdr:rowOff>
    </xdr:from>
    <xdr:to>
      <xdr:col>5</xdr:col>
      <xdr:colOff>28016</xdr:colOff>
      <xdr:row>36</xdr:row>
      <xdr:rowOff>133911</xdr:rowOff>
    </xdr:to>
    <xdr:sp macro="" textlink="">
      <xdr:nvSpPr>
        <xdr:cNvPr id="32" name="正方形/長方形 31">
          <a:extLst>
            <a:ext uri="{FF2B5EF4-FFF2-40B4-BE49-F238E27FC236}">
              <a16:creationId xmlns:a16="http://schemas.microsoft.com/office/drawing/2014/main" id="{00000000-0008-0000-0E00-000020000000}"/>
            </a:ext>
          </a:extLst>
        </xdr:cNvPr>
        <xdr:cNvSpPr>
          <a:spLocks noChangeArrowheads="1"/>
        </xdr:cNvSpPr>
      </xdr:nvSpPr>
      <xdr:spPr bwMode="auto">
        <a:xfrm>
          <a:off x="1781735" y="10813676"/>
          <a:ext cx="2582957" cy="727823"/>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様式８</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の項目</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ワークショップ費</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指導謝金</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の合計金額へ自動で反映されます。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6_&#23398;&#26657;&#24033;&#22238;&#20844;&#28436;&#20107;&#26989;&#65288;B&#21306;&#20998;&#65289;&#27096;&#24335;_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２-Ｂ】"/>
      <sheetName val="【様式３】"/>
      <sheetName val="【様式４】実施前の調査"/>
      <sheetName val="【様式５】実施前の調査"/>
      <sheetName val="【日当計算・宿泊費上限確認シート】"/>
      <sheetName val="宿泊費リスト"/>
      <sheetName val="【様式４】 WS"/>
      <sheetName val="【様式５】WS"/>
      <sheetName val="【様式４】 本公演"/>
      <sheetName val="【様式５】本公演"/>
      <sheetName val="【様式７-B】 "/>
      <sheetName val="【様式8-B】"/>
      <sheetName val="【様式9】"/>
      <sheetName val="【様式9-B】"/>
      <sheetName val="【様式10】"/>
    </sheetNames>
    <sheetDataSet>
      <sheetData sheetId="0" refreshError="1"/>
      <sheetData sheetId="1" refreshError="1"/>
      <sheetData sheetId="2" refreshError="1"/>
      <sheetData sheetId="3" refreshError="1"/>
      <sheetData sheetId="4" refreshError="1"/>
      <sheetData sheetId="5" refreshError="1"/>
      <sheetData sheetId="6">
        <row r="2">
          <cell r="A2" t="str">
            <v>中央区</v>
          </cell>
        </row>
        <row r="3">
          <cell r="A3" t="str">
            <v>千代田区</v>
          </cell>
        </row>
        <row r="4">
          <cell r="A4" t="str">
            <v>文京区</v>
          </cell>
        </row>
        <row r="5">
          <cell r="A5" t="str">
            <v>港区</v>
          </cell>
        </row>
        <row r="6">
          <cell r="A6" t="str">
            <v>新宿区</v>
          </cell>
        </row>
        <row r="7">
          <cell r="A7" t="str">
            <v>品川区</v>
          </cell>
        </row>
        <row r="8">
          <cell r="A8" t="str">
            <v>目黒区</v>
          </cell>
        </row>
        <row r="9">
          <cell r="A9" t="str">
            <v>大田区</v>
          </cell>
        </row>
        <row r="10">
          <cell r="A10" t="str">
            <v>世田谷区</v>
          </cell>
        </row>
        <row r="11">
          <cell r="A11" t="str">
            <v>渋谷区</v>
          </cell>
        </row>
        <row r="12">
          <cell r="A12" t="str">
            <v>中野区</v>
          </cell>
        </row>
        <row r="13">
          <cell r="A13" t="str">
            <v>杉並区</v>
          </cell>
        </row>
        <row r="14">
          <cell r="A14" t="str">
            <v>練馬区</v>
          </cell>
        </row>
        <row r="15">
          <cell r="A15" t="str">
            <v>板橋区</v>
          </cell>
        </row>
        <row r="16">
          <cell r="A16" t="str">
            <v>豊島区</v>
          </cell>
        </row>
        <row r="17">
          <cell r="A17" t="str">
            <v>北区</v>
          </cell>
        </row>
        <row r="18">
          <cell r="A18" t="str">
            <v>台東区</v>
          </cell>
        </row>
        <row r="19">
          <cell r="A19" t="str">
            <v>墨田区</v>
          </cell>
        </row>
        <row r="20">
          <cell r="A20" t="str">
            <v>江東区</v>
          </cell>
        </row>
        <row r="21">
          <cell r="A21" t="str">
            <v>荒川区</v>
          </cell>
        </row>
        <row r="22">
          <cell r="A22" t="str">
            <v>足立区</v>
          </cell>
        </row>
        <row r="23">
          <cell r="A23" t="str">
            <v>葛飾区</v>
          </cell>
        </row>
        <row r="24">
          <cell r="A24" t="str">
            <v>江戸川区</v>
          </cell>
        </row>
        <row r="25">
          <cell r="A25" t="str">
            <v>さいたま市</v>
          </cell>
        </row>
        <row r="26">
          <cell r="A26" t="str">
            <v>千葉市</v>
          </cell>
        </row>
        <row r="27">
          <cell r="A27" t="str">
            <v>横浜市</v>
          </cell>
        </row>
        <row r="28">
          <cell r="A28" t="str">
            <v>川崎市</v>
          </cell>
        </row>
        <row r="29">
          <cell r="A29" t="str">
            <v>相模原市</v>
          </cell>
        </row>
        <row r="30">
          <cell r="A30" t="str">
            <v>名古屋市</v>
          </cell>
        </row>
        <row r="31">
          <cell r="A31" t="str">
            <v>京都市</v>
          </cell>
        </row>
        <row r="32">
          <cell r="A32" t="str">
            <v>大阪市</v>
          </cell>
        </row>
        <row r="33">
          <cell r="A33" t="str">
            <v>堺市</v>
          </cell>
        </row>
        <row r="34">
          <cell r="A34" t="str">
            <v>神戸市</v>
          </cell>
        </row>
        <row r="35">
          <cell r="A35" t="str">
            <v>広島市</v>
          </cell>
        </row>
        <row r="36">
          <cell r="A36" t="str">
            <v>福岡市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Z74"/>
  <sheetViews>
    <sheetView showGridLines="0" tabSelected="1" zoomScale="75" zoomScaleNormal="75" zoomScaleSheetLayoutView="91" workbookViewId="0">
      <selection activeCell="A2" sqref="A2"/>
    </sheetView>
  </sheetViews>
  <sheetFormatPr defaultColWidth="3.7109375" defaultRowHeight="18" customHeight="1"/>
  <cols>
    <col min="1" max="1" width="11.140625" style="130" customWidth="1"/>
    <col min="2" max="2" width="19.28515625" style="130" customWidth="1"/>
    <col min="3" max="6" width="5.140625" style="130" customWidth="1"/>
    <col min="7" max="7" width="21.140625" style="130" customWidth="1"/>
    <col min="8" max="11" width="5.42578125" style="130" customWidth="1"/>
    <col min="12" max="12" width="18.140625" style="130" customWidth="1"/>
    <col min="13" max="13" width="17.42578125" style="130" customWidth="1"/>
    <col min="14" max="14" width="14.5703125" style="130" customWidth="1"/>
    <col min="15" max="15" width="21.140625" style="130" customWidth="1"/>
    <col min="16" max="16" width="17.85546875" style="130" customWidth="1"/>
    <col min="17" max="18" width="18.7109375" style="130" customWidth="1"/>
    <col min="19" max="19" width="18" style="130" customWidth="1"/>
    <col min="20" max="16384" width="3.7109375" style="130"/>
  </cols>
  <sheetData>
    <row r="1" spans="1:20" ht="106.5" customHeight="1">
      <c r="O1" s="757"/>
    </row>
    <row r="2" spans="1:20" ht="18" customHeight="1">
      <c r="A2" s="284" t="s">
        <v>0</v>
      </c>
      <c r="B2" s="485" t="s">
        <v>187</v>
      </c>
      <c r="C2" s="796">
        <v>9999</v>
      </c>
      <c r="D2" s="796"/>
      <c r="E2" s="796"/>
      <c r="F2" s="796"/>
      <c r="G2" s="129" t="s">
        <v>73</v>
      </c>
      <c r="H2" s="808" t="s">
        <v>373</v>
      </c>
      <c r="I2" s="808"/>
      <c r="J2" s="808"/>
      <c r="K2" s="808"/>
      <c r="L2" s="808"/>
      <c r="M2" s="808"/>
      <c r="N2" s="285"/>
      <c r="O2" s="306" t="s">
        <v>201</v>
      </c>
      <c r="P2" s="244"/>
      <c r="Q2" s="245"/>
      <c r="R2" s="245"/>
    </row>
    <row r="3" spans="1:20" ht="18" customHeight="1">
      <c r="A3" s="830" t="s">
        <v>482</v>
      </c>
      <c r="B3" s="830"/>
      <c r="C3" s="830"/>
      <c r="D3" s="830"/>
      <c r="E3" s="830"/>
      <c r="F3" s="830"/>
      <c r="G3" s="830"/>
      <c r="H3" s="830"/>
      <c r="I3" s="830"/>
      <c r="J3" s="830"/>
      <c r="K3" s="830"/>
      <c r="L3" s="830"/>
      <c r="M3" s="830"/>
      <c r="N3" s="131"/>
      <c r="O3" s="307" t="s">
        <v>202</v>
      </c>
      <c r="P3" s="308"/>
      <c r="Q3" s="309"/>
      <c r="R3" s="310"/>
      <c r="S3" s="309"/>
      <c r="T3" s="131"/>
    </row>
    <row r="4" spans="1:20" ht="18" customHeight="1">
      <c r="A4" s="830"/>
      <c r="B4" s="830"/>
      <c r="C4" s="830"/>
      <c r="D4" s="830"/>
      <c r="E4" s="830"/>
      <c r="F4" s="830"/>
      <c r="G4" s="830"/>
      <c r="H4" s="830"/>
      <c r="I4" s="830"/>
      <c r="J4" s="830"/>
      <c r="K4" s="830"/>
      <c r="L4" s="830"/>
      <c r="M4" s="830"/>
      <c r="N4" s="131"/>
      <c r="O4" s="339" t="s">
        <v>203</v>
      </c>
      <c r="P4" s="248"/>
      <c r="Q4" s="131"/>
      <c r="R4" s="132"/>
      <c r="S4" s="131"/>
      <c r="T4" s="131"/>
    </row>
    <row r="5" spans="1:20" ht="18" customHeight="1">
      <c r="A5" s="830"/>
      <c r="B5" s="830"/>
      <c r="C5" s="830"/>
      <c r="D5" s="830"/>
      <c r="E5" s="830"/>
      <c r="F5" s="830"/>
      <c r="G5" s="830"/>
      <c r="H5" s="830"/>
      <c r="I5" s="830"/>
      <c r="J5" s="830"/>
      <c r="K5" s="830"/>
      <c r="L5" s="830"/>
      <c r="M5" s="830"/>
      <c r="N5" s="131"/>
      <c r="O5" s="305" t="s">
        <v>204</v>
      </c>
      <c r="P5" s="249"/>
      <c r="Q5" s="131"/>
      <c r="R5" s="132"/>
      <c r="S5" s="131"/>
      <c r="T5" s="131"/>
    </row>
    <row r="6" spans="1:20" ht="18" customHeight="1" thickBot="1">
      <c r="A6" s="830"/>
      <c r="B6" s="830"/>
      <c r="C6" s="830"/>
      <c r="D6" s="830"/>
      <c r="E6" s="830"/>
      <c r="F6" s="830"/>
      <c r="G6" s="830"/>
      <c r="H6" s="830"/>
      <c r="I6" s="830"/>
      <c r="J6" s="830"/>
      <c r="K6" s="830"/>
      <c r="L6" s="830"/>
      <c r="M6" s="830"/>
      <c r="N6" s="133" t="s">
        <v>100</v>
      </c>
      <c r="O6" s="133"/>
      <c r="P6" s="133"/>
      <c r="Q6" s="133"/>
      <c r="R6" s="133"/>
      <c r="S6" s="133"/>
      <c r="T6" s="131"/>
    </row>
    <row r="7" spans="1:20" ht="18" customHeight="1" thickBot="1">
      <c r="A7" s="134" t="s">
        <v>101</v>
      </c>
      <c r="M7" s="132"/>
      <c r="N7" s="958" t="s">
        <v>102</v>
      </c>
      <c r="O7" s="959"/>
      <c r="P7" s="958" t="s">
        <v>103</v>
      </c>
      <c r="Q7" s="959"/>
      <c r="R7" s="960" t="s">
        <v>479</v>
      </c>
      <c r="S7" s="945" t="s">
        <v>104</v>
      </c>
      <c r="T7" s="131"/>
    </row>
    <row r="8" spans="1:20" ht="18" customHeight="1" thickBot="1">
      <c r="A8" s="947"/>
      <c r="B8" s="948"/>
      <c r="C8" s="842" t="s">
        <v>103</v>
      </c>
      <c r="D8" s="843"/>
      <c r="E8" s="843"/>
      <c r="F8" s="844"/>
      <c r="G8" s="947" t="s">
        <v>105</v>
      </c>
      <c r="H8" s="948"/>
      <c r="I8" s="949" t="s">
        <v>104</v>
      </c>
      <c r="J8" s="949"/>
      <c r="K8" s="949"/>
      <c r="L8" s="948"/>
      <c r="N8" s="135" t="s">
        <v>106</v>
      </c>
      <c r="O8" s="136" t="s">
        <v>107</v>
      </c>
      <c r="P8" s="137" t="s">
        <v>108</v>
      </c>
      <c r="Q8" s="138" t="s">
        <v>109</v>
      </c>
      <c r="R8" s="961"/>
      <c r="S8" s="946"/>
    </row>
    <row r="9" spans="1:20" ht="18" customHeight="1">
      <c r="A9" s="950" t="s">
        <v>110</v>
      </c>
      <c r="B9" s="951"/>
      <c r="C9" s="857">
        <f>SUM(P16:Q16)</f>
        <v>2249950</v>
      </c>
      <c r="D9" s="858"/>
      <c r="E9" s="858"/>
      <c r="F9" s="859"/>
      <c r="G9" s="857">
        <f>R16</f>
        <v>0</v>
      </c>
      <c r="H9" s="859"/>
      <c r="I9" s="952">
        <f t="shared" ref="I9:I14" si="0">G9-C9</f>
        <v>-2249950</v>
      </c>
      <c r="J9" s="952"/>
      <c r="K9" s="952"/>
      <c r="L9" s="953"/>
      <c r="N9" s="954" t="s">
        <v>111</v>
      </c>
      <c r="O9" s="139" t="s">
        <v>112</v>
      </c>
      <c r="P9" s="311">
        <f>C20</f>
        <v>1605000</v>
      </c>
      <c r="Q9" s="140"/>
      <c r="R9" s="141"/>
      <c r="S9" s="278">
        <f>R9-SUM(P9:Q9)</f>
        <v>-1605000</v>
      </c>
    </row>
    <row r="10" spans="1:20" ht="21.2" customHeight="1">
      <c r="A10" s="956" t="s">
        <v>113</v>
      </c>
      <c r="B10" s="957"/>
      <c r="C10" s="854">
        <f>SUM(P26:Q26)</f>
        <v>1455180</v>
      </c>
      <c r="D10" s="855"/>
      <c r="E10" s="855"/>
      <c r="F10" s="856"/>
      <c r="G10" s="854">
        <f>R26</f>
        <v>0</v>
      </c>
      <c r="H10" s="856"/>
      <c r="I10" s="863">
        <f t="shared" si="0"/>
        <v>-1455180</v>
      </c>
      <c r="J10" s="863"/>
      <c r="K10" s="863"/>
      <c r="L10" s="864"/>
      <c r="N10" s="924"/>
      <c r="O10" s="142" t="s">
        <v>114</v>
      </c>
      <c r="P10" s="312">
        <f>SUMIF($B$32:$B$104,O10,$M$32:$M$104)</f>
        <v>68000</v>
      </c>
      <c r="Q10" s="143"/>
      <c r="R10" s="144"/>
      <c r="S10" s="145">
        <f t="shared" ref="S10:S15" si="1">R10-SUM(P10:Q10)</f>
        <v>-68000</v>
      </c>
    </row>
    <row r="11" spans="1:20" ht="21.2" customHeight="1" thickBot="1">
      <c r="A11" s="931" t="s">
        <v>115</v>
      </c>
      <c r="B11" s="932"/>
      <c r="C11" s="848">
        <f>P27</f>
        <v>370513</v>
      </c>
      <c r="D11" s="849"/>
      <c r="E11" s="849"/>
      <c r="F11" s="850"/>
      <c r="G11" s="848">
        <f>R27</f>
        <v>0</v>
      </c>
      <c r="H11" s="850"/>
      <c r="I11" s="933">
        <f t="shared" si="0"/>
        <v>-370513</v>
      </c>
      <c r="J11" s="933"/>
      <c r="K11" s="933"/>
      <c r="L11" s="934"/>
      <c r="N11" s="924"/>
      <c r="O11" s="146" t="s">
        <v>116</v>
      </c>
      <c r="P11" s="313">
        <f>SUMIF($B$32:$B$104,O11,$M$32:$M$104)</f>
        <v>100500</v>
      </c>
      <c r="Q11" s="147"/>
      <c r="R11" s="144"/>
      <c r="S11" s="145">
        <f t="shared" si="1"/>
        <v>-100500</v>
      </c>
    </row>
    <row r="12" spans="1:20" ht="21.2" customHeight="1" thickTop="1">
      <c r="A12" s="941" t="s">
        <v>117</v>
      </c>
      <c r="B12" s="942"/>
      <c r="C12" s="851">
        <f>SUM(C9:C11)</f>
        <v>4075643</v>
      </c>
      <c r="D12" s="852"/>
      <c r="E12" s="852"/>
      <c r="F12" s="853"/>
      <c r="G12" s="851">
        <f>R28</f>
        <v>0</v>
      </c>
      <c r="H12" s="853"/>
      <c r="I12" s="943">
        <f t="shared" si="0"/>
        <v>-4075643</v>
      </c>
      <c r="J12" s="943"/>
      <c r="K12" s="943"/>
      <c r="L12" s="944"/>
      <c r="N12" s="924"/>
      <c r="O12" s="146" t="s">
        <v>118</v>
      </c>
      <c r="P12" s="313">
        <f>SUMIF($B$32:$B$104,O12,$M$32:$M$104)</f>
        <v>165000</v>
      </c>
      <c r="Q12" s="147"/>
      <c r="R12" s="144"/>
      <c r="S12" s="145">
        <f t="shared" si="1"/>
        <v>-165000</v>
      </c>
    </row>
    <row r="13" spans="1:20" ht="21.2" customHeight="1" thickBot="1">
      <c r="A13" s="931" t="s">
        <v>119</v>
      </c>
      <c r="B13" s="932"/>
      <c r="C13" s="848">
        <f>P29</f>
        <v>0</v>
      </c>
      <c r="D13" s="849"/>
      <c r="E13" s="849"/>
      <c r="F13" s="850"/>
      <c r="G13" s="848">
        <f>R29</f>
        <v>0</v>
      </c>
      <c r="H13" s="850"/>
      <c r="I13" s="933">
        <f t="shared" si="0"/>
        <v>0</v>
      </c>
      <c r="J13" s="933"/>
      <c r="K13" s="933"/>
      <c r="L13" s="934"/>
      <c r="N13" s="924"/>
      <c r="O13" s="146" t="s">
        <v>120</v>
      </c>
      <c r="P13" s="313">
        <f>H29</f>
        <v>262950</v>
      </c>
      <c r="Q13" s="147"/>
      <c r="R13" s="148"/>
      <c r="S13" s="145">
        <f t="shared" si="1"/>
        <v>-262950</v>
      </c>
    </row>
    <row r="14" spans="1:20" ht="21.2" customHeight="1" thickTop="1" thickBot="1">
      <c r="A14" s="935" t="s">
        <v>121</v>
      </c>
      <c r="B14" s="936"/>
      <c r="C14" s="845">
        <f>C12-C13</f>
        <v>4075643</v>
      </c>
      <c r="D14" s="846"/>
      <c r="E14" s="846"/>
      <c r="F14" s="847"/>
      <c r="G14" s="937">
        <f>G12-G13</f>
        <v>0</v>
      </c>
      <c r="H14" s="938"/>
      <c r="I14" s="939">
        <f t="shared" si="0"/>
        <v>-4075643</v>
      </c>
      <c r="J14" s="939"/>
      <c r="K14" s="939"/>
      <c r="L14" s="940"/>
      <c r="N14" s="924"/>
      <c r="O14" s="146" t="s">
        <v>122</v>
      </c>
      <c r="P14" s="313">
        <f>SUMIF($B$32:$B$104,O14,$M$32:$M$104)</f>
        <v>0</v>
      </c>
      <c r="Q14" s="147"/>
      <c r="R14" s="144"/>
      <c r="S14" s="145">
        <f t="shared" si="1"/>
        <v>0</v>
      </c>
    </row>
    <row r="15" spans="1:20" ht="21.2" customHeight="1" thickBot="1">
      <c r="N15" s="924"/>
      <c r="O15" s="149" t="s">
        <v>123</v>
      </c>
      <c r="P15" s="314">
        <f>SUMIF($B$32:$B$104,O15,$M$32:$M$104)</f>
        <v>48500</v>
      </c>
      <c r="Q15" s="150"/>
      <c r="R15" s="151"/>
      <c r="S15" s="152">
        <f t="shared" si="1"/>
        <v>-48500</v>
      </c>
    </row>
    <row r="16" spans="1:20" ht="21.2" customHeight="1" thickTop="1" thickBot="1">
      <c r="A16" s="289" t="s">
        <v>191</v>
      </c>
      <c r="B16" s="133"/>
      <c r="C16" s="134"/>
      <c r="D16" s="134"/>
      <c r="E16" s="288"/>
      <c r="F16" s="288" t="s">
        <v>189</v>
      </c>
      <c r="G16" s="133"/>
      <c r="H16" s="133"/>
      <c r="N16" s="955"/>
      <c r="O16" s="153" t="s">
        <v>124</v>
      </c>
      <c r="P16" s="154">
        <f>SUM(P9:P15)</f>
        <v>2249950</v>
      </c>
      <c r="Q16" s="155">
        <f>SUM(Q9:Q15)</f>
        <v>0</v>
      </c>
      <c r="R16" s="156">
        <f>SUM(R9:R15)</f>
        <v>0</v>
      </c>
      <c r="S16" s="157">
        <f>R16-SUM(P16:Q16)</f>
        <v>-2249950</v>
      </c>
    </row>
    <row r="17" spans="1:23" ht="18" customHeight="1" thickBot="1">
      <c r="A17" s="280" t="s">
        <v>2</v>
      </c>
      <c r="B17" s="296" t="s">
        <v>130</v>
      </c>
      <c r="C17" s="805" t="s">
        <v>131</v>
      </c>
      <c r="D17" s="806"/>
      <c r="E17" s="806"/>
      <c r="F17" s="807"/>
      <c r="G17" s="290" t="s">
        <v>132</v>
      </c>
      <c r="H17" s="929" t="s">
        <v>133</v>
      </c>
      <c r="I17" s="806"/>
      <c r="J17" s="806"/>
      <c r="K17" s="930"/>
      <c r="L17" s="165" t="s">
        <v>134</v>
      </c>
      <c r="N17" s="924" t="s">
        <v>125</v>
      </c>
      <c r="O17" s="158" t="s">
        <v>126</v>
      </c>
      <c r="P17" s="315">
        <f>SUMIF($B$32:$B$104,O17,$M$32:$M$104)</f>
        <v>246000</v>
      </c>
      <c r="Q17" s="159"/>
      <c r="R17" s="160"/>
      <c r="S17" s="279">
        <f>R17-SUM(P17:Q17)</f>
        <v>-246000</v>
      </c>
    </row>
    <row r="18" spans="1:23" ht="18" customHeight="1">
      <c r="A18" s="294" t="s">
        <v>376</v>
      </c>
      <c r="B18" s="297" t="s">
        <v>175</v>
      </c>
      <c r="C18" s="823">
        <f>【様式３】!G27</f>
        <v>1605000</v>
      </c>
      <c r="D18" s="824"/>
      <c r="E18" s="824"/>
      <c r="F18" s="825"/>
      <c r="G18" s="291"/>
      <c r="H18" s="926"/>
      <c r="I18" s="926"/>
      <c r="J18" s="926"/>
      <c r="K18" s="926"/>
      <c r="L18" s="168"/>
      <c r="N18" s="924"/>
      <c r="O18" s="720" t="s">
        <v>127</v>
      </c>
      <c r="P18" s="721">
        <f>L51</f>
        <v>170940</v>
      </c>
      <c r="Q18" s="722"/>
      <c r="R18" s="723"/>
      <c r="S18" s="724">
        <f t="shared" ref="S18:S25" si="2">R18-SUM(P18:Q18)</f>
        <v>-170940</v>
      </c>
    </row>
    <row r="19" spans="1:23" ht="18" customHeight="1" thickBot="1">
      <c r="A19" s="295"/>
      <c r="B19" s="298"/>
      <c r="C19" s="820"/>
      <c r="D19" s="821"/>
      <c r="E19" s="821"/>
      <c r="F19" s="822"/>
      <c r="G19" s="292"/>
      <c r="H19" s="927"/>
      <c r="I19" s="927"/>
      <c r="J19" s="927"/>
      <c r="K19" s="927"/>
      <c r="L19" s="171"/>
      <c r="N19" s="924"/>
      <c r="O19" s="146" t="s">
        <v>129</v>
      </c>
      <c r="P19" s="313">
        <f>L52</f>
        <v>13200</v>
      </c>
      <c r="Q19" s="147"/>
      <c r="R19" s="161"/>
      <c r="S19" s="162">
        <f t="shared" si="2"/>
        <v>-13200</v>
      </c>
    </row>
    <row r="20" spans="1:23" ht="18" customHeight="1" thickTop="1" thickBot="1">
      <c r="A20" s="287"/>
      <c r="B20" s="172"/>
      <c r="C20" s="826">
        <f>SUM(C18:F19)</f>
        <v>1605000</v>
      </c>
      <c r="D20" s="827"/>
      <c r="E20" s="827"/>
      <c r="F20" s="828"/>
      <c r="G20" s="293"/>
      <c r="H20" s="928"/>
      <c r="I20" s="928"/>
      <c r="J20" s="928"/>
      <c r="K20" s="928"/>
      <c r="L20" s="174"/>
      <c r="N20" s="924"/>
      <c r="O20" s="146" t="s">
        <v>135</v>
      </c>
      <c r="P20" s="313">
        <f>L53</f>
        <v>57000</v>
      </c>
      <c r="Q20" s="147"/>
      <c r="R20" s="161"/>
      <c r="S20" s="162">
        <f t="shared" si="2"/>
        <v>-57000</v>
      </c>
    </row>
    <row r="21" spans="1:23" ht="18" customHeight="1">
      <c r="N21" s="924"/>
      <c r="O21" s="725" t="s">
        <v>136</v>
      </c>
      <c r="P21" s="726">
        <f>L54</f>
        <v>73420</v>
      </c>
      <c r="Q21" s="727"/>
      <c r="R21" s="728"/>
      <c r="S21" s="729">
        <f t="shared" si="2"/>
        <v>-73420</v>
      </c>
    </row>
    <row r="22" spans="1:23" ht="18" customHeight="1" thickBot="1">
      <c r="A22" s="289" t="s">
        <v>140</v>
      </c>
      <c r="B22" s="176"/>
      <c r="C22" s="176"/>
      <c r="D22" s="176"/>
      <c r="E22" s="176"/>
      <c r="F22" s="176"/>
      <c r="G22" s="176"/>
      <c r="H22" s="176"/>
      <c r="I22" s="282"/>
      <c r="J22" s="282"/>
      <c r="K22" s="282"/>
      <c r="L22" s="301" t="s">
        <v>200</v>
      </c>
      <c r="N22" s="924"/>
      <c r="O22" s="720" t="s">
        <v>137</v>
      </c>
      <c r="P22" s="721">
        <f>L56</f>
        <v>418750</v>
      </c>
      <c r="Q22" s="722"/>
      <c r="R22" s="723"/>
      <c r="S22" s="724">
        <f t="shared" si="2"/>
        <v>-418750</v>
      </c>
    </row>
    <row r="23" spans="1:23" ht="18" customHeight="1" thickBot="1">
      <c r="A23" s="280" t="s">
        <v>2</v>
      </c>
      <c r="B23" s="486" t="s">
        <v>130</v>
      </c>
      <c r="C23" s="797" t="s">
        <v>5</v>
      </c>
      <c r="D23" s="798"/>
      <c r="E23" s="829" t="s">
        <v>186</v>
      </c>
      <c r="F23" s="819"/>
      <c r="G23" s="487" t="s">
        <v>188</v>
      </c>
      <c r="H23" s="799" t="s">
        <v>8</v>
      </c>
      <c r="I23" s="800"/>
      <c r="J23" s="800"/>
      <c r="K23" s="801"/>
      <c r="L23" s="486" t="s">
        <v>195</v>
      </c>
      <c r="N23" s="924"/>
      <c r="O23" s="146" t="s">
        <v>138</v>
      </c>
      <c r="P23" s="313">
        <f>L57</f>
        <v>47300</v>
      </c>
      <c r="Q23" s="147"/>
      <c r="R23" s="161"/>
      <c r="S23" s="175">
        <f t="shared" si="2"/>
        <v>-47300</v>
      </c>
    </row>
    <row r="24" spans="1:23" ht="18" customHeight="1">
      <c r="A24" s="294" t="s">
        <v>376</v>
      </c>
      <c r="B24" s="488" t="s">
        <v>190</v>
      </c>
      <c r="C24" s="489">
        <v>1</v>
      </c>
      <c r="D24" s="490" t="s">
        <v>194</v>
      </c>
      <c r="E24" s="491">
        <v>3</v>
      </c>
      <c r="F24" s="492" t="s">
        <v>193</v>
      </c>
      <c r="G24" s="493">
        <v>35650</v>
      </c>
      <c r="H24" s="860">
        <f>C24*E24*G24</f>
        <v>106950</v>
      </c>
      <c r="I24" s="861"/>
      <c r="J24" s="861"/>
      <c r="K24" s="862"/>
      <c r="L24" s="494" t="s">
        <v>196</v>
      </c>
      <c r="N24" s="924"/>
      <c r="O24" s="146" t="s">
        <v>139</v>
      </c>
      <c r="P24" s="313">
        <f>L58</f>
        <v>274400</v>
      </c>
      <c r="Q24" s="147"/>
      <c r="R24" s="161"/>
      <c r="S24" s="175">
        <f t="shared" si="2"/>
        <v>-274400</v>
      </c>
    </row>
    <row r="25" spans="1:23" ht="18" customHeight="1" thickBot="1">
      <c r="A25" s="302"/>
      <c r="B25" s="495" t="s">
        <v>190</v>
      </c>
      <c r="C25" s="496"/>
      <c r="D25" s="497" t="s">
        <v>194</v>
      </c>
      <c r="E25" s="498"/>
      <c r="F25" s="499" t="s">
        <v>193</v>
      </c>
      <c r="G25" s="500">
        <v>5200</v>
      </c>
      <c r="H25" s="802">
        <f>C25*E25*G25</f>
        <v>0</v>
      </c>
      <c r="I25" s="803"/>
      <c r="J25" s="803"/>
      <c r="K25" s="804"/>
      <c r="L25" s="501" t="s">
        <v>197</v>
      </c>
      <c r="N25" s="924"/>
      <c r="O25" s="149" t="s">
        <v>141</v>
      </c>
      <c r="P25" s="730">
        <f>L59</f>
        <v>154170</v>
      </c>
      <c r="Q25" s="731"/>
      <c r="R25" s="732"/>
      <c r="S25" s="733">
        <f t="shared" si="2"/>
        <v>-154170</v>
      </c>
    </row>
    <row r="26" spans="1:23" ht="18" customHeight="1" thickTop="1" thickBot="1">
      <c r="A26" s="302" t="s">
        <v>376</v>
      </c>
      <c r="B26" s="495" t="s">
        <v>190</v>
      </c>
      <c r="C26" s="496">
        <v>5</v>
      </c>
      <c r="D26" s="497" t="s">
        <v>194</v>
      </c>
      <c r="E26" s="498">
        <v>3</v>
      </c>
      <c r="F26" s="499" t="s">
        <v>193</v>
      </c>
      <c r="G26" s="500">
        <v>10400</v>
      </c>
      <c r="H26" s="802">
        <f>C26*E26*G26</f>
        <v>156000</v>
      </c>
      <c r="I26" s="803"/>
      <c r="J26" s="803"/>
      <c r="K26" s="804"/>
      <c r="L26" s="501" t="s">
        <v>198</v>
      </c>
      <c r="N26" s="925"/>
      <c r="O26" s="178" t="s">
        <v>124</v>
      </c>
      <c r="P26" s="179">
        <f>SUM(P17:P25)</f>
        <v>1455180</v>
      </c>
      <c r="Q26" s="180">
        <f>SUM(Q17:Q25)</f>
        <v>0</v>
      </c>
      <c r="R26" s="181">
        <f>SUM(R17:R25)</f>
        <v>0</v>
      </c>
      <c r="S26" s="182">
        <f>R26-SUM(P26:Q26)</f>
        <v>-1455180</v>
      </c>
    </row>
    <row r="27" spans="1:23" ht="18" customHeight="1" thickTop="1">
      <c r="A27" s="302"/>
      <c r="B27" s="495" t="s">
        <v>190</v>
      </c>
      <c r="C27" s="496"/>
      <c r="D27" s="497" t="s">
        <v>194</v>
      </c>
      <c r="E27" s="498"/>
      <c r="F27" s="499" t="s">
        <v>193</v>
      </c>
      <c r="G27" s="500">
        <v>15600</v>
      </c>
      <c r="H27" s="802">
        <f>C27*E27*G27</f>
        <v>0</v>
      </c>
      <c r="I27" s="803"/>
      <c r="J27" s="803"/>
      <c r="K27" s="804"/>
      <c r="L27" s="501" t="s">
        <v>199</v>
      </c>
      <c r="N27" s="183" t="s">
        <v>142</v>
      </c>
      <c r="O27" s="184"/>
      <c r="P27" s="912">
        <f>ROUNDDOWN((SUM(P26:Q26,P16:Q16))*0.1,0)</f>
        <v>370513</v>
      </c>
      <c r="Q27" s="913"/>
      <c r="R27" s="185">
        <f>ROUNDDOWN((SUM(R26,R16))*0.1,0)</f>
        <v>0</v>
      </c>
      <c r="S27" s="186">
        <f>R27-P27</f>
        <v>-370513</v>
      </c>
      <c r="T27" s="177"/>
      <c r="U27" s="177"/>
      <c r="V27" s="177"/>
      <c r="W27" s="177"/>
    </row>
    <row r="28" spans="1:23" ht="18" customHeight="1" thickBot="1">
      <c r="A28" s="295"/>
      <c r="B28" s="502" t="s">
        <v>190</v>
      </c>
      <c r="C28" s="503"/>
      <c r="D28" s="504" t="s">
        <v>194</v>
      </c>
      <c r="E28" s="505"/>
      <c r="F28" s="506" t="s">
        <v>193</v>
      </c>
      <c r="G28" s="507"/>
      <c r="H28" s="921">
        <f>C28*E28*G28</f>
        <v>0</v>
      </c>
      <c r="I28" s="922"/>
      <c r="J28" s="922"/>
      <c r="K28" s="923"/>
      <c r="L28" s="508"/>
      <c r="N28" s="187" t="s">
        <v>143</v>
      </c>
      <c r="O28" s="188"/>
      <c r="P28" s="914">
        <f>SUM(P16:Q16,P26:Q26,P27)</f>
        <v>4075643</v>
      </c>
      <c r="Q28" s="915"/>
      <c r="R28" s="189">
        <f>SUM(R27,R26,R16)</f>
        <v>0</v>
      </c>
      <c r="S28" s="190">
        <f>R28-P28</f>
        <v>-4075643</v>
      </c>
      <c r="T28" s="177"/>
      <c r="U28" s="177"/>
      <c r="V28" s="177"/>
      <c r="W28" s="177"/>
    </row>
    <row r="29" spans="1:23" ht="18" customHeight="1" thickTop="1" thickBot="1">
      <c r="A29" s="287"/>
      <c r="B29" s="172"/>
      <c r="C29" s="826"/>
      <c r="D29" s="827"/>
      <c r="E29" s="827"/>
      <c r="F29" s="828"/>
      <c r="G29" s="293"/>
      <c r="H29" s="916">
        <f>SUM(H24:K28)</f>
        <v>262950</v>
      </c>
      <c r="I29" s="917"/>
      <c r="J29" s="917"/>
      <c r="K29" s="918"/>
      <c r="L29" s="172"/>
      <c r="N29" s="187" t="s">
        <v>144</v>
      </c>
      <c r="O29" s="188"/>
      <c r="P29" s="919">
        <v>0</v>
      </c>
      <c r="Q29" s="920"/>
      <c r="R29" s="191">
        <v>0</v>
      </c>
      <c r="S29" s="190">
        <f>R29-P29</f>
        <v>0</v>
      </c>
      <c r="T29" s="177"/>
      <c r="U29" s="177"/>
      <c r="V29" s="177"/>
      <c r="W29" s="177"/>
    </row>
    <row r="30" spans="1:23" ht="18" customHeight="1" thickBot="1">
      <c r="N30" s="906" t="s">
        <v>145</v>
      </c>
      <c r="O30" s="907"/>
      <c r="P30" s="908">
        <f>P28-P29</f>
        <v>4075643</v>
      </c>
      <c r="Q30" s="909"/>
      <c r="R30" s="192">
        <f>R28-R29</f>
        <v>0</v>
      </c>
      <c r="S30" s="193">
        <f>R30-P30</f>
        <v>-4075643</v>
      </c>
    </row>
    <row r="31" spans="1:23" ht="18" customHeight="1" thickBot="1">
      <c r="A31" s="289" t="s">
        <v>146</v>
      </c>
      <c r="B31" s="133"/>
      <c r="C31" s="134"/>
      <c r="D31" s="134"/>
      <c r="E31" s="134"/>
      <c r="F31" s="134"/>
      <c r="G31" s="133"/>
      <c r="H31" s="133"/>
      <c r="I31" s="133"/>
      <c r="J31" s="133"/>
      <c r="K31" s="133"/>
      <c r="L31" s="133"/>
      <c r="M31" s="133"/>
      <c r="N31" s="133"/>
      <c r="O31" s="133"/>
      <c r="P31" s="133"/>
      <c r="Q31" s="910" t="s">
        <v>128</v>
      </c>
      <c r="R31" s="910"/>
      <c r="S31" s="910"/>
    </row>
    <row r="32" spans="1:23" s="196" customFormat="1" ht="35.25" customHeight="1" thickBot="1">
      <c r="A32" s="194" t="s">
        <v>2</v>
      </c>
      <c r="B32" s="509" t="s">
        <v>3</v>
      </c>
      <c r="C32" s="797" t="s">
        <v>4</v>
      </c>
      <c r="D32" s="818"/>
      <c r="E32" s="818"/>
      <c r="F32" s="819"/>
      <c r="G32" s="509" t="s">
        <v>192</v>
      </c>
      <c r="H32" s="911" t="s">
        <v>6</v>
      </c>
      <c r="I32" s="911"/>
      <c r="J32" s="911" t="s">
        <v>186</v>
      </c>
      <c r="K32" s="911"/>
      <c r="L32" s="283" t="s">
        <v>7</v>
      </c>
      <c r="M32" s="283" t="s">
        <v>8</v>
      </c>
      <c r="N32" s="195" t="s">
        <v>132</v>
      </c>
      <c r="O32" s="195" t="s">
        <v>133</v>
      </c>
      <c r="P32" s="165" t="s">
        <v>134</v>
      </c>
      <c r="Q32" s="562" t="s">
        <v>278</v>
      </c>
      <c r="R32" s="559" t="s">
        <v>277</v>
      </c>
      <c r="S32" s="281" t="s">
        <v>147</v>
      </c>
    </row>
    <row r="33" spans="1:19" s="196" customFormat="1" ht="18" customHeight="1">
      <c r="A33" s="294" t="s">
        <v>376</v>
      </c>
      <c r="B33" s="684" t="s">
        <v>377</v>
      </c>
      <c r="C33" s="815" t="s">
        <v>378</v>
      </c>
      <c r="D33" s="816"/>
      <c r="E33" s="816"/>
      <c r="F33" s="817"/>
      <c r="G33" s="685" t="s">
        <v>384</v>
      </c>
      <c r="H33" s="340">
        <v>2</v>
      </c>
      <c r="I33" s="198" t="s">
        <v>396</v>
      </c>
      <c r="J33" s="340">
        <v>3</v>
      </c>
      <c r="K33" s="198" t="s">
        <v>397</v>
      </c>
      <c r="L33" s="199">
        <v>15000</v>
      </c>
      <c r="M33" s="200">
        <f>H33*J33*L33</f>
        <v>90000</v>
      </c>
      <c r="N33" s="201"/>
      <c r="O33" s="201"/>
      <c r="P33" s="202"/>
      <c r="Q33" s="708" t="s">
        <v>412</v>
      </c>
      <c r="R33" s="709" t="s">
        <v>415</v>
      </c>
      <c r="S33" s="203"/>
    </row>
    <row r="34" spans="1:19" ht="18" customHeight="1">
      <c r="A34" s="204" t="s">
        <v>376</v>
      </c>
      <c r="B34" s="688" t="s">
        <v>377</v>
      </c>
      <c r="C34" s="812" t="s">
        <v>379</v>
      </c>
      <c r="D34" s="813"/>
      <c r="E34" s="813"/>
      <c r="F34" s="814"/>
      <c r="G34" s="689" t="s">
        <v>385</v>
      </c>
      <c r="H34" s="341">
        <v>1</v>
      </c>
      <c r="I34" s="207" t="s">
        <v>396</v>
      </c>
      <c r="J34" s="341">
        <v>3</v>
      </c>
      <c r="K34" s="207" t="s">
        <v>397</v>
      </c>
      <c r="L34" s="208">
        <v>3500</v>
      </c>
      <c r="M34" s="209">
        <f t="shared" ref="M34:M46" si="3">H34*J34*L34</f>
        <v>10500</v>
      </c>
      <c r="N34" s="210"/>
      <c r="O34" s="210"/>
      <c r="P34" s="211"/>
      <c r="Q34" s="710" t="s">
        <v>413</v>
      </c>
      <c r="R34" s="709" t="s">
        <v>416</v>
      </c>
      <c r="S34" s="212"/>
    </row>
    <row r="35" spans="1:19" ht="18" customHeight="1">
      <c r="A35" s="204" t="s">
        <v>376</v>
      </c>
      <c r="B35" s="690" t="s">
        <v>380</v>
      </c>
      <c r="C35" s="809" t="s">
        <v>386</v>
      </c>
      <c r="D35" s="810"/>
      <c r="E35" s="810"/>
      <c r="F35" s="811"/>
      <c r="G35" s="691" t="s">
        <v>392</v>
      </c>
      <c r="H35" s="342">
        <v>1</v>
      </c>
      <c r="I35" s="213" t="s">
        <v>398</v>
      </c>
      <c r="J35" s="341">
        <v>3</v>
      </c>
      <c r="K35" s="207" t="s">
        <v>397</v>
      </c>
      <c r="L35" s="214">
        <v>25000</v>
      </c>
      <c r="M35" s="209">
        <f t="shared" si="3"/>
        <v>75000</v>
      </c>
      <c r="N35" s="210"/>
      <c r="O35" s="210"/>
      <c r="P35" s="211"/>
      <c r="Q35" s="710" t="s">
        <v>412</v>
      </c>
      <c r="R35" s="709" t="s">
        <v>417</v>
      </c>
      <c r="S35" s="212"/>
    </row>
    <row r="36" spans="1:19" ht="18" customHeight="1">
      <c r="A36" s="204" t="s">
        <v>376</v>
      </c>
      <c r="B36" s="688" t="s">
        <v>380</v>
      </c>
      <c r="C36" s="812" t="s">
        <v>387</v>
      </c>
      <c r="D36" s="813"/>
      <c r="E36" s="813"/>
      <c r="F36" s="814"/>
      <c r="G36" s="689" t="s">
        <v>391</v>
      </c>
      <c r="H36" s="342">
        <v>1</v>
      </c>
      <c r="I36" s="213" t="s">
        <v>398</v>
      </c>
      <c r="J36" s="693">
        <v>3</v>
      </c>
      <c r="K36" s="694" t="s">
        <v>397</v>
      </c>
      <c r="L36" s="208">
        <v>30000</v>
      </c>
      <c r="M36" s="209">
        <f t="shared" si="3"/>
        <v>90000</v>
      </c>
      <c r="N36" s="210"/>
      <c r="O36" s="210"/>
      <c r="P36" s="211"/>
      <c r="Q36" s="710" t="s">
        <v>414</v>
      </c>
      <c r="R36" s="709" t="s">
        <v>418</v>
      </c>
      <c r="S36" s="212"/>
    </row>
    <row r="37" spans="1:19" ht="18" customHeight="1">
      <c r="A37" s="204" t="s">
        <v>376</v>
      </c>
      <c r="B37" s="688" t="s">
        <v>381</v>
      </c>
      <c r="C37" s="812" t="s">
        <v>382</v>
      </c>
      <c r="D37" s="813"/>
      <c r="E37" s="813"/>
      <c r="F37" s="814"/>
      <c r="G37" s="689" t="s">
        <v>393</v>
      </c>
      <c r="H37" s="343">
        <v>1</v>
      </c>
      <c r="I37" s="198" t="s">
        <v>399</v>
      </c>
      <c r="J37" s="343">
        <v>1</v>
      </c>
      <c r="K37" s="198" t="s">
        <v>400</v>
      </c>
      <c r="L37" s="217">
        <v>48500</v>
      </c>
      <c r="M37" s="218">
        <f t="shared" si="3"/>
        <v>48500</v>
      </c>
      <c r="N37" s="201"/>
      <c r="O37" s="210"/>
      <c r="P37" s="211"/>
      <c r="Q37" s="710" t="s">
        <v>414</v>
      </c>
      <c r="R37" s="709" t="s">
        <v>419</v>
      </c>
      <c r="S37" s="203"/>
    </row>
    <row r="38" spans="1:19" ht="18" customHeight="1">
      <c r="A38" s="204" t="s">
        <v>376</v>
      </c>
      <c r="B38" s="686" t="s">
        <v>383</v>
      </c>
      <c r="C38" s="877" t="s">
        <v>388</v>
      </c>
      <c r="D38" s="878"/>
      <c r="E38" s="878"/>
      <c r="F38" s="879"/>
      <c r="G38" s="687" t="s">
        <v>394</v>
      </c>
      <c r="H38" s="343">
        <v>1</v>
      </c>
      <c r="I38" s="198" t="s">
        <v>399</v>
      </c>
      <c r="J38" s="343">
        <v>1</v>
      </c>
      <c r="K38" s="198" t="s">
        <v>400</v>
      </c>
      <c r="L38" s="219">
        <v>246000</v>
      </c>
      <c r="M38" s="220">
        <f t="shared" si="3"/>
        <v>246000</v>
      </c>
      <c r="N38" s="210"/>
      <c r="O38" s="210"/>
      <c r="P38" s="211"/>
      <c r="Q38" s="710" t="s">
        <v>412</v>
      </c>
      <c r="R38" s="709" t="s">
        <v>420</v>
      </c>
      <c r="S38" s="212"/>
    </row>
    <row r="39" spans="1:19" ht="18" customHeight="1">
      <c r="A39" s="204" t="s">
        <v>376</v>
      </c>
      <c r="B39" s="692" t="s">
        <v>389</v>
      </c>
      <c r="C39" s="874" t="s">
        <v>390</v>
      </c>
      <c r="D39" s="875"/>
      <c r="E39" s="875"/>
      <c r="F39" s="876"/>
      <c r="G39" s="206" t="s">
        <v>395</v>
      </c>
      <c r="H39" s="343">
        <v>1</v>
      </c>
      <c r="I39" s="198" t="s">
        <v>399</v>
      </c>
      <c r="J39" s="343">
        <v>1</v>
      </c>
      <c r="K39" s="198" t="s">
        <v>400</v>
      </c>
      <c r="L39" s="219">
        <v>68000</v>
      </c>
      <c r="M39" s="220">
        <f t="shared" si="3"/>
        <v>68000</v>
      </c>
      <c r="N39" s="210"/>
      <c r="O39" s="221"/>
      <c r="P39" s="211"/>
      <c r="Q39" s="710" t="s">
        <v>412</v>
      </c>
      <c r="R39" s="709" t="s">
        <v>421</v>
      </c>
      <c r="S39" s="212"/>
    </row>
    <row r="40" spans="1:19" ht="18" customHeight="1">
      <c r="A40" s="204"/>
      <c r="B40" s="204"/>
      <c r="C40" s="871"/>
      <c r="D40" s="872"/>
      <c r="E40" s="872"/>
      <c r="F40" s="873"/>
      <c r="G40" s="206"/>
      <c r="H40" s="344"/>
      <c r="I40" s="213"/>
      <c r="J40" s="344"/>
      <c r="K40" s="213"/>
      <c r="L40" s="219"/>
      <c r="M40" s="220">
        <f t="shared" si="3"/>
        <v>0</v>
      </c>
      <c r="N40" s="210"/>
      <c r="O40" s="221"/>
      <c r="P40" s="211"/>
      <c r="Q40" s="710"/>
      <c r="R40" s="709"/>
      <c r="S40" s="212"/>
    </row>
    <row r="41" spans="1:19" ht="18" customHeight="1">
      <c r="A41" s="204"/>
      <c r="B41" s="204"/>
      <c r="C41" s="871"/>
      <c r="D41" s="872"/>
      <c r="E41" s="872"/>
      <c r="F41" s="873"/>
      <c r="G41" s="206"/>
      <c r="H41" s="342"/>
      <c r="I41" s="213"/>
      <c r="J41" s="344"/>
      <c r="K41" s="213"/>
      <c r="L41" s="214"/>
      <c r="M41" s="220">
        <f t="shared" si="3"/>
        <v>0</v>
      </c>
      <c r="N41" s="210"/>
      <c r="O41" s="221"/>
      <c r="P41" s="211"/>
      <c r="Q41" s="299"/>
      <c r="R41" s="203"/>
      <c r="S41" s="212"/>
    </row>
    <row r="42" spans="1:19" ht="18" customHeight="1">
      <c r="A42" s="204"/>
      <c r="B42" s="222"/>
      <c r="C42" s="871"/>
      <c r="D42" s="872"/>
      <c r="E42" s="872"/>
      <c r="F42" s="873"/>
      <c r="G42" s="206"/>
      <c r="H42" s="340"/>
      <c r="I42" s="198"/>
      <c r="J42" s="340"/>
      <c r="K42" s="198"/>
      <c r="L42" s="199"/>
      <c r="M42" s="220">
        <f t="shared" si="3"/>
        <v>0</v>
      </c>
      <c r="N42" s="210"/>
      <c r="O42" s="201"/>
      <c r="P42" s="211"/>
      <c r="Q42" s="299"/>
      <c r="R42" s="203"/>
      <c r="S42" s="212"/>
    </row>
    <row r="43" spans="1:19" ht="18" customHeight="1">
      <c r="A43" s="204"/>
      <c r="B43" s="215"/>
      <c r="C43" s="871"/>
      <c r="D43" s="872"/>
      <c r="E43" s="872"/>
      <c r="F43" s="873"/>
      <c r="G43" s="206"/>
      <c r="H43" s="342"/>
      <c r="I43" s="213"/>
      <c r="J43" s="344"/>
      <c r="K43" s="213"/>
      <c r="L43" s="214"/>
      <c r="M43" s="200">
        <f t="shared" si="3"/>
        <v>0</v>
      </c>
      <c r="N43" s="201"/>
      <c r="O43" s="201"/>
      <c r="P43" s="211"/>
      <c r="Q43" s="299"/>
      <c r="R43" s="203"/>
      <c r="S43" s="203"/>
    </row>
    <row r="44" spans="1:19" ht="18" customHeight="1">
      <c r="A44" s="204"/>
      <c r="B44" s="215"/>
      <c r="C44" s="871"/>
      <c r="D44" s="872"/>
      <c r="E44" s="872"/>
      <c r="F44" s="873"/>
      <c r="G44" s="216"/>
      <c r="H44" s="340"/>
      <c r="I44" s="198"/>
      <c r="J44" s="340"/>
      <c r="K44" s="198"/>
      <c r="L44" s="199"/>
      <c r="M44" s="209">
        <f t="shared" si="3"/>
        <v>0</v>
      </c>
      <c r="N44" s="210"/>
      <c r="O44" s="201"/>
      <c r="P44" s="211"/>
      <c r="Q44" s="299"/>
      <c r="R44" s="203"/>
      <c r="S44" s="203"/>
    </row>
    <row r="45" spans="1:19" ht="18" customHeight="1">
      <c r="A45" s="204"/>
      <c r="B45" s="204"/>
      <c r="C45" s="871"/>
      <c r="D45" s="872"/>
      <c r="E45" s="872"/>
      <c r="F45" s="873"/>
      <c r="G45" s="206"/>
      <c r="H45" s="340"/>
      <c r="I45" s="198"/>
      <c r="J45" s="340"/>
      <c r="K45" s="198"/>
      <c r="L45" s="199"/>
      <c r="M45" s="209">
        <f t="shared" si="3"/>
        <v>0</v>
      </c>
      <c r="N45" s="210"/>
      <c r="O45" s="210"/>
      <c r="P45" s="211"/>
      <c r="Q45" s="299"/>
      <c r="R45" s="203"/>
      <c r="S45" s="212"/>
    </row>
    <row r="46" spans="1:19" ht="18" customHeight="1" thickBot="1">
      <c r="A46" s="223"/>
      <c r="B46" s="223"/>
      <c r="C46" s="883"/>
      <c r="D46" s="884"/>
      <c r="E46" s="884"/>
      <c r="F46" s="885"/>
      <c r="G46" s="224"/>
      <c r="H46" s="345"/>
      <c r="I46" s="225"/>
      <c r="J46" s="345"/>
      <c r="K46" s="225"/>
      <c r="L46" s="226"/>
      <c r="M46" s="227">
        <f t="shared" si="3"/>
        <v>0</v>
      </c>
      <c r="N46" s="228"/>
      <c r="O46" s="228"/>
      <c r="P46" s="229"/>
      <c r="Q46" s="300"/>
      <c r="R46" s="564"/>
      <c r="S46" s="230"/>
    </row>
    <row r="47" spans="1:19" ht="18" customHeight="1" thickTop="1" thickBot="1">
      <c r="A47" s="231"/>
      <c r="B47" s="232"/>
      <c r="C47" s="880"/>
      <c r="D47" s="881"/>
      <c r="E47" s="881"/>
      <c r="F47" s="882"/>
      <c r="G47" s="233"/>
      <c r="H47" s="889"/>
      <c r="I47" s="890"/>
      <c r="J47" s="889"/>
      <c r="K47" s="890"/>
      <c r="L47" s="234"/>
      <c r="M47" s="235">
        <f>SUM(M33:M46)</f>
        <v>628000</v>
      </c>
      <c r="N47" s="236"/>
      <c r="O47" s="234"/>
      <c r="P47" s="237"/>
      <c r="Q47" s="233"/>
      <c r="R47" s="238"/>
      <c r="S47" s="238"/>
    </row>
    <row r="48" spans="1:19" ht="18" customHeight="1">
      <c r="A48" s="177"/>
      <c r="B48" s="177"/>
      <c r="C48" s="177"/>
      <c r="D48" s="177"/>
      <c r="E48" s="177"/>
      <c r="F48" s="177"/>
      <c r="G48" s="177"/>
      <c r="H48" s="177"/>
      <c r="I48" s="177"/>
      <c r="J48" s="177"/>
      <c r="K48" s="177"/>
      <c r="L48" s="177"/>
      <c r="M48" s="177"/>
      <c r="N48" s="177"/>
      <c r="O48" s="177"/>
      <c r="P48" s="177"/>
      <c r="Q48" s="177"/>
      <c r="R48" s="177"/>
      <c r="S48" s="177"/>
    </row>
    <row r="49" spans="1:26" ht="18" customHeight="1" thickBot="1">
      <c r="A49" s="130" t="s">
        <v>148</v>
      </c>
      <c r="B49" s="177"/>
      <c r="C49" s="177"/>
      <c r="D49" s="177"/>
      <c r="E49" s="177"/>
      <c r="F49" s="177"/>
      <c r="G49" s="177"/>
      <c r="H49" s="177"/>
      <c r="L49" s="177"/>
      <c r="M49" s="130" t="s">
        <v>128</v>
      </c>
      <c r="N49" s="177"/>
      <c r="O49" s="177"/>
      <c r="Q49" s="177"/>
      <c r="R49" s="177"/>
      <c r="S49" s="177"/>
    </row>
    <row r="50" spans="1:26" ht="18" customHeight="1" thickBot="1">
      <c r="A50" s="239" t="s">
        <v>2</v>
      </c>
      <c r="B50" s="240" t="s">
        <v>149</v>
      </c>
      <c r="C50" s="868" t="s">
        <v>150</v>
      </c>
      <c r="D50" s="869"/>
      <c r="E50" s="869"/>
      <c r="F50" s="870"/>
      <c r="G50" s="241" t="s">
        <v>151</v>
      </c>
      <c r="H50" s="891" t="s">
        <v>152</v>
      </c>
      <c r="I50" s="892"/>
      <c r="J50" s="892"/>
      <c r="K50" s="893"/>
      <c r="L50" s="242" t="s">
        <v>131</v>
      </c>
      <c r="M50" s="243" t="s">
        <v>134</v>
      </c>
      <c r="N50" s="129" t="s">
        <v>153</v>
      </c>
      <c r="O50" s="244" t="s">
        <v>12</v>
      </c>
      <c r="P50" s="244"/>
      <c r="Q50" s="245"/>
      <c r="R50" s="245"/>
    </row>
    <row r="51" spans="1:26" ht="18" customHeight="1">
      <c r="A51" s="831" t="s">
        <v>376</v>
      </c>
      <c r="B51" s="833" t="s">
        <v>154</v>
      </c>
      <c r="C51" s="897">
        <f>MIN(【様式２】!G16:AJ16)</f>
        <v>45476</v>
      </c>
      <c r="D51" s="898"/>
      <c r="E51" s="898"/>
      <c r="F51" s="899"/>
      <c r="G51" s="197" t="s">
        <v>177</v>
      </c>
      <c r="H51" s="836" t="s">
        <v>155</v>
      </c>
      <c r="I51" s="837"/>
      <c r="J51" s="837"/>
      <c r="K51" s="838"/>
      <c r="L51" s="303">
        <f>'【様式４】 WS'!N38</f>
        <v>170940</v>
      </c>
      <c r="M51" s="246"/>
      <c r="N51" s="129" t="s">
        <v>11</v>
      </c>
      <c r="O51" s="308" t="s">
        <v>156</v>
      </c>
      <c r="P51" s="308"/>
      <c r="Q51" s="338"/>
      <c r="R51" s="308"/>
      <c r="S51" s="308"/>
    </row>
    <row r="52" spans="1:26" ht="18" customHeight="1">
      <c r="A52" s="832"/>
      <c r="B52" s="834"/>
      <c r="C52" s="903" t="s">
        <v>242</v>
      </c>
      <c r="D52" s="904"/>
      <c r="E52" s="904"/>
      <c r="F52" s="905"/>
      <c r="G52" s="205" t="s">
        <v>179</v>
      </c>
      <c r="H52" s="894" t="s">
        <v>129</v>
      </c>
      <c r="I52" s="895"/>
      <c r="J52" s="895"/>
      <c r="K52" s="896"/>
      <c r="L52" s="304">
        <f>'【様式４】 WS'!R38</f>
        <v>13200</v>
      </c>
      <c r="M52" s="247"/>
      <c r="N52" s="129" t="s">
        <v>11</v>
      </c>
      <c r="O52" s="248" t="s">
        <v>13</v>
      </c>
    </row>
    <row r="53" spans="1:26" ht="18" customHeight="1">
      <c r="A53" s="832"/>
      <c r="B53" s="834"/>
      <c r="C53" s="903"/>
      <c r="D53" s="904"/>
      <c r="E53" s="904"/>
      <c r="F53" s="905"/>
      <c r="G53" s="319" t="s">
        <v>177</v>
      </c>
      <c r="H53" s="886" t="s">
        <v>135</v>
      </c>
      <c r="I53" s="887"/>
      <c r="J53" s="887"/>
      <c r="K53" s="888"/>
      <c r="L53" s="304">
        <f>'【様式４】 WS'!V38</f>
        <v>57000</v>
      </c>
      <c r="M53" s="247"/>
      <c r="N53" s="129" t="s">
        <v>11</v>
      </c>
      <c r="O53" s="249" t="s">
        <v>14</v>
      </c>
      <c r="P53" s="248"/>
    </row>
    <row r="54" spans="1:26" ht="18" customHeight="1" thickBot="1">
      <c r="A54" s="832"/>
      <c r="B54" s="835"/>
      <c r="C54" s="900">
        <f>MAX(【様式２】!G16:AJ16)</f>
        <v>45477</v>
      </c>
      <c r="D54" s="901"/>
      <c r="E54" s="901"/>
      <c r="F54" s="902"/>
      <c r="G54" s="205" t="s">
        <v>178</v>
      </c>
      <c r="H54" s="894" t="s">
        <v>173</v>
      </c>
      <c r="I54" s="895"/>
      <c r="J54" s="895"/>
      <c r="K54" s="896"/>
      <c r="L54" s="317">
        <f>【様式５】WS!U29</f>
        <v>73420</v>
      </c>
      <c r="M54" s="320"/>
      <c r="P54" s="249"/>
    </row>
    <row r="55" spans="1:26" ht="18" customHeight="1" thickTop="1" thickBot="1">
      <c r="A55" s="322"/>
      <c r="B55" s="323"/>
      <c r="C55" s="324"/>
      <c r="D55" s="325"/>
      <c r="E55" s="325"/>
      <c r="F55" s="326"/>
      <c r="G55" s="327"/>
      <c r="H55" s="793" t="s">
        <v>205</v>
      </c>
      <c r="I55" s="794"/>
      <c r="J55" s="794"/>
      <c r="K55" s="795"/>
      <c r="L55" s="328">
        <f>SUM(L51:L54)</f>
        <v>314560</v>
      </c>
      <c r="M55" s="329"/>
      <c r="O55" s="784" t="s">
        <v>10</v>
      </c>
      <c r="P55" s="786" t="s">
        <v>422</v>
      </c>
      <c r="Q55" s="787"/>
      <c r="R55" s="535"/>
      <c r="S55" s="535"/>
      <c r="T55" s="535"/>
      <c r="U55" s="536"/>
      <c r="V55" s="536"/>
      <c r="W55" s="535"/>
      <c r="X55" s="535"/>
      <c r="Y55" s="535"/>
      <c r="Z55" s="535"/>
    </row>
    <row r="56" spans="1:26" ht="18" customHeight="1" thickBot="1">
      <c r="A56" s="831" t="s">
        <v>376</v>
      </c>
      <c r="B56" s="833" t="s">
        <v>157</v>
      </c>
      <c r="C56" s="897">
        <f>MIN(【様式２】!G46:AJ46)</f>
        <v>45201</v>
      </c>
      <c r="D56" s="898"/>
      <c r="E56" s="898"/>
      <c r="F56" s="899"/>
      <c r="G56" s="321" t="s">
        <v>177</v>
      </c>
      <c r="H56" s="836" t="s">
        <v>158</v>
      </c>
      <c r="I56" s="837"/>
      <c r="J56" s="837"/>
      <c r="K56" s="838"/>
      <c r="L56" s="303">
        <f>'【様式４】 本公演'!N54</f>
        <v>418750</v>
      </c>
      <c r="M56" s="246"/>
      <c r="O56" s="785"/>
      <c r="P56" s="788"/>
      <c r="Q56" s="789"/>
      <c r="R56" s="1"/>
      <c r="S56" s="1"/>
      <c r="T56" s="1"/>
      <c r="U56" s="1"/>
      <c r="V56" s="1"/>
      <c r="W56" s="2"/>
      <c r="X56" s="2"/>
      <c r="Y56" s="2"/>
      <c r="Z56" s="3"/>
    </row>
    <row r="57" spans="1:26" ht="18" customHeight="1">
      <c r="A57" s="832"/>
      <c r="B57" s="834"/>
      <c r="C57" s="903" t="s">
        <v>243</v>
      </c>
      <c r="D57" s="904"/>
      <c r="E57" s="904"/>
      <c r="F57" s="905"/>
      <c r="G57" s="273" t="s">
        <v>485</v>
      </c>
      <c r="H57" s="894" t="s">
        <v>174</v>
      </c>
      <c r="I57" s="895"/>
      <c r="J57" s="895"/>
      <c r="K57" s="896"/>
      <c r="L57" s="304">
        <f>'【様式４】 本公演'!R54</f>
        <v>47300</v>
      </c>
      <c r="M57" s="247"/>
      <c r="P57" s="537" t="s">
        <v>268</v>
      </c>
    </row>
    <row r="58" spans="1:26" ht="18" customHeight="1">
      <c r="A58" s="832"/>
      <c r="B58" s="834"/>
      <c r="C58" s="903"/>
      <c r="D58" s="904"/>
      <c r="E58" s="904"/>
      <c r="F58" s="905"/>
      <c r="G58" s="273" t="s">
        <v>484</v>
      </c>
      <c r="H58" s="894" t="s">
        <v>185</v>
      </c>
      <c r="I58" s="895"/>
      <c r="J58" s="895"/>
      <c r="K58" s="896"/>
      <c r="L58" s="304">
        <f>'【様式４】 本公演'!V54</f>
        <v>274400</v>
      </c>
      <c r="M58" s="247"/>
    </row>
    <row r="59" spans="1:26" ht="18" customHeight="1" thickBot="1">
      <c r="A59" s="832"/>
      <c r="B59" s="835"/>
      <c r="C59" s="900">
        <f>MAX(【様式２】!G46:AJ46)</f>
        <v>45203</v>
      </c>
      <c r="D59" s="901"/>
      <c r="E59" s="901"/>
      <c r="F59" s="902"/>
      <c r="G59" s="316" t="s">
        <v>483</v>
      </c>
      <c r="H59" s="886" t="s">
        <v>310</v>
      </c>
      <c r="I59" s="887"/>
      <c r="J59" s="887"/>
      <c r="K59" s="888"/>
      <c r="L59" s="317">
        <f>'【様式５】本公演（レンタカー①）'!U29+'【様式５】本公演 (団体所有車両①）'!U29+'【様式５】本公演 (自家用車①）'!$U$29</f>
        <v>154170</v>
      </c>
      <c r="M59" s="318"/>
    </row>
    <row r="60" spans="1:26" ht="18" customHeight="1" thickTop="1" thickBot="1">
      <c r="A60" s="330"/>
      <c r="B60" s="331"/>
      <c r="C60" s="332"/>
      <c r="D60" s="333"/>
      <c r="E60" s="333"/>
      <c r="F60" s="334"/>
      <c r="G60" s="335"/>
      <c r="H60" s="790" t="s">
        <v>206</v>
      </c>
      <c r="I60" s="791"/>
      <c r="J60" s="791"/>
      <c r="K60" s="792"/>
      <c r="L60" s="336">
        <f>SUM(L56:L59)</f>
        <v>894620</v>
      </c>
      <c r="M60" s="337"/>
    </row>
    <row r="61" spans="1:26" ht="18" customHeight="1" thickTop="1" thickBot="1">
      <c r="A61" s="250"/>
      <c r="B61" s="250"/>
      <c r="C61" s="865"/>
      <c r="D61" s="866"/>
      <c r="E61" s="866"/>
      <c r="F61" s="867"/>
      <c r="G61" s="231"/>
      <c r="H61" s="839"/>
      <c r="I61" s="840"/>
      <c r="J61" s="840"/>
      <c r="K61" s="841"/>
      <c r="L61" s="251">
        <f>L55+L60</f>
        <v>1209180</v>
      </c>
      <c r="M61" s="252"/>
    </row>
    <row r="62" spans="1:26" ht="18" customHeight="1">
      <c r="N62" s="177"/>
      <c r="O62" s="177"/>
      <c r="P62" s="177"/>
      <c r="Q62" s="177"/>
      <c r="R62" s="177"/>
    </row>
    <row r="63" spans="1:26" ht="18" customHeight="1">
      <c r="M63" s="177"/>
      <c r="N63" s="177"/>
      <c r="O63" s="177"/>
      <c r="P63" s="177"/>
      <c r="Q63" s="177"/>
      <c r="R63" s="177"/>
    </row>
    <row r="64" spans="1:26" ht="18" customHeight="1">
      <c r="M64" s="177"/>
      <c r="N64" s="177"/>
      <c r="O64" s="177"/>
      <c r="P64" s="177"/>
      <c r="Q64" s="177"/>
      <c r="R64" s="177"/>
    </row>
    <row r="65" spans="7:18" ht="18" customHeight="1">
      <c r="M65" s="177"/>
      <c r="N65" s="177"/>
      <c r="O65" s="177"/>
      <c r="P65" s="177"/>
      <c r="Q65" s="177"/>
      <c r="R65" s="177"/>
    </row>
    <row r="66" spans="7:18" ht="18" customHeight="1">
      <c r="M66" s="177"/>
      <c r="N66" s="177"/>
      <c r="O66" s="177"/>
      <c r="P66" s="177"/>
      <c r="Q66" s="177"/>
      <c r="R66" s="177"/>
    </row>
    <row r="67" spans="7:18" ht="18" customHeight="1">
      <c r="M67" s="177"/>
      <c r="N67" s="177"/>
      <c r="O67" s="177"/>
      <c r="P67" s="177"/>
      <c r="Q67" s="177"/>
      <c r="R67" s="177"/>
    </row>
    <row r="72" spans="7:18" ht="18" customHeight="1">
      <c r="G72" s="249"/>
      <c r="H72" s="249"/>
      <c r="I72" s="249"/>
      <c r="J72" s="249"/>
      <c r="K72" s="249"/>
      <c r="L72" s="249"/>
      <c r="M72" s="249"/>
      <c r="N72" s="249"/>
      <c r="O72" s="249"/>
      <c r="P72" s="249"/>
      <c r="Q72" s="249"/>
    </row>
    <row r="73" spans="7:18" ht="18" customHeight="1">
      <c r="G73" s="249"/>
      <c r="H73" s="249"/>
      <c r="I73" s="249"/>
      <c r="J73" s="249"/>
      <c r="K73" s="249"/>
      <c r="L73" s="249"/>
      <c r="M73" s="249"/>
      <c r="N73" s="249"/>
      <c r="O73" s="249"/>
      <c r="P73" s="249"/>
      <c r="Q73" s="249"/>
    </row>
    <row r="74" spans="7:18" ht="18" customHeight="1">
      <c r="G74" s="249"/>
      <c r="H74" s="249"/>
      <c r="I74" s="249"/>
      <c r="J74" s="249"/>
      <c r="K74" s="249"/>
      <c r="L74" s="249"/>
      <c r="M74" s="249"/>
      <c r="N74" s="249"/>
      <c r="O74" s="249"/>
      <c r="P74" s="249"/>
      <c r="Q74" s="249"/>
    </row>
  </sheetData>
  <mergeCells count="107">
    <mergeCell ref="A11:B11"/>
    <mergeCell ref="G11:H11"/>
    <mergeCell ref="I11:L11"/>
    <mergeCell ref="A12:B12"/>
    <mergeCell ref="G12:H12"/>
    <mergeCell ref="I12:L12"/>
    <mergeCell ref="S7:S8"/>
    <mergeCell ref="A8:B8"/>
    <mergeCell ref="G8:H8"/>
    <mergeCell ref="I8:L8"/>
    <mergeCell ref="A9:B9"/>
    <mergeCell ref="G9:H9"/>
    <mergeCell ref="I9:L9"/>
    <mergeCell ref="N9:N16"/>
    <mergeCell ref="A10:B10"/>
    <mergeCell ref="G10:H10"/>
    <mergeCell ref="N7:O7"/>
    <mergeCell ref="P7:Q7"/>
    <mergeCell ref="R7:R8"/>
    <mergeCell ref="N17:N26"/>
    <mergeCell ref="H18:K18"/>
    <mergeCell ref="H19:K19"/>
    <mergeCell ref="H20:K20"/>
    <mergeCell ref="H26:K26"/>
    <mergeCell ref="H17:K17"/>
    <mergeCell ref="A13:B13"/>
    <mergeCell ref="G13:H13"/>
    <mergeCell ref="I13:L13"/>
    <mergeCell ref="A14:B14"/>
    <mergeCell ref="G14:H14"/>
    <mergeCell ref="I14:L14"/>
    <mergeCell ref="N30:O30"/>
    <mergeCell ref="P30:Q30"/>
    <mergeCell ref="Q31:S31"/>
    <mergeCell ref="H32:I32"/>
    <mergeCell ref="J32:K32"/>
    <mergeCell ref="P27:Q27"/>
    <mergeCell ref="P28:Q28"/>
    <mergeCell ref="H29:K29"/>
    <mergeCell ref="P29:Q29"/>
    <mergeCell ref="H28:K28"/>
    <mergeCell ref="H59:K59"/>
    <mergeCell ref="H47:I47"/>
    <mergeCell ref="J47:K47"/>
    <mergeCell ref="H50:K50"/>
    <mergeCell ref="A51:A54"/>
    <mergeCell ref="B51:B54"/>
    <mergeCell ref="H51:K51"/>
    <mergeCell ref="H54:K54"/>
    <mergeCell ref="H52:K52"/>
    <mergeCell ref="H53:K53"/>
    <mergeCell ref="C51:F51"/>
    <mergeCell ref="C54:F54"/>
    <mergeCell ref="C52:F53"/>
    <mergeCell ref="C56:F56"/>
    <mergeCell ref="C57:F58"/>
    <mergeCell ref="C59:F59"/>
    <mergeCell ref="H58:K58"/>
    <mergeCell ref="H57:K57"/>
    <mergeCell ref="H61:K61"/>
    <mergeCell ref="C8:F8"/>
    <mergeCell ref="C14:F14"/>
    <mergeCell ref="C13:F13"/>
    <mergeCell ref="C12:F12"/>
    <mergeCell ref="C11:F11"/>
    <mergeCell ref="C10:F10"/>
    <mergeCell ref="C9:F9"/>
    <mergeCell ref="C20:F20"/>
    <mergeCell ref="H24:K24"/>
    <mergeCell ref="I10:L10"/>
    <mergeCell ref="C61:F61"/>
    <mergeCell ref="C50:F50"/>
    <mergeCell ref="C41:F41"/>
    <mergeCell ref="C40:F40"/>
    <mergeCell ref="C39:F39"/>
    <mergeCell ref="C38:F38"/>
    <mergeCell ref="C37:F37"/>
    <mergeCell ref="C47:F47"/>
    <mergeCell ref="C46:F46"/>
    <mergeCell ref="C45:F45"/>
    <mergeCell ref="C44:F44"/>
    <mergeCell ref="C43:F43"/>
    <mergeCell ref="C42:F42"/>
    <mergeCell ref="O55:O56"/>
    <mergeCell ref="P55:Q56"/>
    <mergeCell ref="H60:K60"/>
    <mergeCell ref="H55:K55"/>
    <mergeCell ref="C2:F2"/>
    <mergeCell ref="C23:D23"/>
    <mergeCell ref="H23:K23"/>
    <mergeCell ref="H25:K25"/>
    <mergeCell ref="H27:K27"/>
    <mergeCell ref="C17:F17"/>
    <mergeCell ref="H2:M2"/>
    <mergeCell ref="C35:F35"/>
    <mergeCell ref="C34:F34"/>
    <mergeCell ref="C33:F33"/>
    <mergeCell ref="C32:F32"/>
    <mergeCell ref="C36:F36"/>
    <mergeCell ref="C19:F19"/>
    <mergeCell ref="C18:F18"/>
    <mergeCell ref="C29:F29"/>
    <mergeCell ref="E23:F23"/>
    <mergeCell ref="A3:M6"/>
    <mergeCell ref="A56:A59"/>
    <mergeCell ref="B56:B59"/>
    <mergeCell ref="H56:K56"/>
  </mergeCells>
  <phoneticPr fontId="1"/>
  <dataValidations xWindow="235" yWindow="778" count="7">
    <dataValidation type="list" allowBlank="1" showInputMessage="1" showErrorMessage="1" sqref="A55 A60">
      <formula1>"　　,当初,追加"</formula1>
    </dataValidation>
    <dataValidation type="list" allowBlank="1" showInputMessage="1" showErrorMessage="1" sqref="B33:B46">
      <formula1>"文芸費,音楽費・借損料,舞台費・消耗品費,その他経費,プログラム作成費,運搬費"</formula1>
    </dataValidation>
    <dataValidation type="list" allowBlank="1" showInputMessage="1" sqref="Q33:Q46">
      <formula1>"団体規定,過去請求実績,見積書,内訳試算表,料金検索表"</formula1>
    </dataValidation>
    <dataValidation type="list" allowBlank="1" showInputMessage="1" sqref="A18:A19 A24:A28 A56:A59 A51:A54 A33:A46">
      <formula1>"　　,当初,追加,当初・追加"</formula1>
    </dataValidation>
    <dataValidation allowBlank="1" showInputMessage="1" showErrorMessage="1" prompt="ワークショップ同行者の上限人数は6名です。_x000a_" sqref="C24"/>
    <dataValidation type="list" allowBlank="1" showInputMessage="1" showErrorMessage="1" sqref="P55:Q56">
      <formula1>"要,不要"</formula1>
    </dataValidation>
    <dataValidation allowBlank="1" showInputMessage="1" showErrorMessage="1" prompt="資料番号を必ず付記ください。" sqref="R33:R46"/>
  </dataValidations>
  <printOptions horizontalCentered="1" verticalCentered="1"/>
  <pageMargins left="0.59055118110236227" right="0.59055118110236227" top="0.39370078740157483" bottom="0.39370078740157483" header="0.31496062992125984" footer="0.31496062992125984"/>
  <pageSetup paperSize="9"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AX95"/>
  <sheetViews>
    <sheetView showGridLines="0" topLeftCell="A29" zoomScale="85" zoomScaleNormal="85" zoomScaleSheetLayoutView="85" workbookViewId="0">
      <selection activeCell="AT19" sqref="AT19"/>
    </sheetView>
  </sheetViews>
  <sheetFormatPr defaultColWidth="4.140625" defaultRowHeight="13.5"/>
  <cols>
    <col min="1" max="1" width="3" style="6" customWidth="1"/>
    <col min="2" max="2" width="19" style="6" customWidth="1"/>
    <col min="3" max="3" width="24.42578125" style="6" customWidth="1"/>
    <col min="4" max="4" width="20.5703125" style="6" customWidth="1"/>
    <col min="5" max="5" width="4" style="6" customWidth="1"/>
    <col min="6" max="6" width="21.7109375" style="6" customWidth="1"/>
    <col min="7" max="36" width="5.42578125" style="6" customWidth="1"/>
    <col min="37" max="40" width="7.28515625" style="6" customWidth="1"/>
    <col min="41" max="41" width="6.7109375" style="6" customWidth="1"/>
    <col min="42" max="42" width="7.5703125" style="6" customWidth="1"/>
    <col min="43" max="48" width="10.140625" style="6" customWidth="1"/>
    <col min="49" max="50" width="14.5703125" style="6" customWidth="1"/>
    <col min="51" max="244" width="10.140625" style="6" customWidth="1"/>
    <col min="245" max="245" width="3" style="6" customWidth="1"/>
    <col min="246" max="16384" width="4.140625" style="6"/>
  </cols>
  <sheetData>
    <row r="1" spans="2:50" ht="78" customHeight="1"/>
    <row r="2" spans="2:50" ht="18" customHeight="1">
      <c r="B2" s="4" t="s">
        <v>15</v>
      </c>
      <c r="C2" s="485" t="s">
        <v>187</v>
      </c>
      <c r="D2" s="525">
        <f>【様式1】!$C$2</f>
        <v>9999</v>
      </c>
      <c r="E2" s="305"/>
      <c r="F2" s="129" t="s">
        <v>73</v>
      </c>
      <c r="G2" s="988" t="str">
        <f>【様式1】!$H$2</f>
        <v>ABC交響楽団</v>
      </c>
      <c r="H2" s="988"/>
      <c r="I2" s="988"/>
      <c r="J2" s="988"/>
      <c r="K2" s="988"/>
      <c r="L2" s="988"/>
      <c r="M2" s="988"/>
      <c r="N2" s="988"/>
      <c r="O2" s="988"/>
      <c r="P2" s="988"/>
      <c r="Q2" s="988"/>
      <c r="R2" s="988"/>
      <c r="S2" s="988"/>
      <c r="T2" s="988"/>
      <c r="U2" s="988"/>
      <c r="V2" s="988"/>
      <c r="W2" s="988"/>
      <c r="X2" s="988"/>
      <c r="Y2" s="988"/>
      <c r="Z2" s="988"/>
      <c r="AA2" s="988"/>
      <c r="AB2" s="988"/>
      <c r="AC2" s="988"/>
      <c r="AD2" s="988"/>
      <c r="AE2" s="988"/>
      <c r="AF2" s="988"/>
      <c r="AG2" s="988"/>
      <c r="AH2" s="988"/>
      <c r="AI2" s="988"/>
      <c r="AJ2" s="988"/>
    </row>
    <row r="3" spans="2:50" ht="18" customHeight="1">
      <c r="B3" s="992" t="s">
        <v>486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c r="AH3" s="992"/>
      <c r="AI3" s="992"/>
      <c r="AJ3" s="992"/>
    </row>
    <row r="4" spans="2:50" ht="18" customHeight="1">
      <c r="B4" s="992"/>
      <c r="C4" s="992"/>
      <c r="D4" s="992"/>
      <c r="E4" s="992"/>
      <c r="F4" s="992"/>
      <c r="G4" s="992"/>
      <c r="H4" s="992"/>
      <c r="I4" s="992"/>
      <c r="J4" s="992"/>
      <c r="K4" s="992"/>
      <c r="L4" s="992"/>
      <c r="M4" s="992"/>
      <c r="N4" s="992"/>
      <c r="O4" s="992"/>
      <c r="P4" s="992"/>
      <c r="Q4" s="992"/>
      <c r="R4" s="992"/>
      <c r="S4" s="992"/>
      <c r="T4" s="992"/>
      <c r="U4" s="992"/>
      <c r="V4" s="992"/>
      <c r="W4" s="992"/>
      <c r="X4" s="992"/>
      <c r="Y4" s="992"/>
      <c r="Z4" s="992"/>
      <c r="AA4" s="992"/>
      <c r="AB4" s="992"/>
      <c r="AC4" s="992"/>
      <c r="AD4" s="992"/>
      <c r="AE4" s="992"/>
      <c r="AF4" s="992"/>
      <c r="AG4" s="992"/>
      <c r="AH4" s="992"/>
      <c r="AI4" s="992"/>
      <c r="AJ4" s="992"/>
    </row>
    <row r="5" spans="2:50" ht="39" customHeight="1">
      <c r="B5" s="993" t="s">
        <v>16</v>
      </c>
      <c r="C5" s="993"/>
      <c r="D5" s="993"/>
      <c r="E5" s="993"/>
      <c r="F5" s="993"/>
      <c r="G5" s="993"/>
      <c r="H5" s="993"/>
      <c r="V5" s="392"/>
      <c r="W5" s="392"/>
      <c r="X5" s="392"/>
      <c r="Y5" s="991"/>
      <c r="Z5" s="991"/>
      <c r="AA5" s="991"/>
      <c r="AB5" s="991"/>
      <c r="AC5" s="991"/>
      <c r="AD5" s="991"/>
      <c r="AE5" s="393"/>
      <c r="AF5" s="393"/>
      <c r="AG5" s="393"/>
      <c r="AH5" s="393"/>
      <c r="AQ5" s="987"/>
      <c r="AR5" s="987"/>
      <c r="AS5" s="985"/>
      <c r="AT5" s="985"/>
      <c r="AU5" s="985"/>
      <c r="AV5" s="985"/>
      <c r="AW5" s="986"/>
      <c r="AX5" s="986"/>
    </row>
    <row r="6" spans="2:50" ht="23.25" customHeight="1">
      <c r="B6" s="7" t="s">
        <v>17</v>
      </c>
      <c r="C6" s="530"/>
      <c r="D6" s="989" t="s">
        <v>18</v>
      </c>
      <c r="E6" s="990"/>
      <c r="F6" s="530" t="s">
        <v>210</v>
      </c>
      <c r="G6" s="351"/>
      <c r="H6" s="18"/>
      <c r="V6" s="255"/>
      <c r="W6" s="255"/>
      <c r="X6" s="255"/>
      <c r="Y6" s="392"/>
      <c r="AB6" s="392"/>
      <c r="AC6" s="626" t="s">
        <v>299</v>
      </c>
      <c r="AD6" s="627"/>
      <c r="AE6" s="627"/>
      <c r="AF6" s="628"/>
      <c r="AG6" s="627"/>
      <c r="AH6" s="627"/>
      <c r="AI6" s="629"/>
      <c r="AJ6" s="629"/>
      <c r="AK6" s="629"/>
      <c r="AL6" s="629"/>
      <c r="AM6" s="628"/>
      <c r="AN6" s="629"/>
      <c r="AQ6" s="985"/>
      <c r="AR6" s="985"/>
      <c r="AS6" s="985"/>
      <c r="AT6" s="985"/>
      <c r="AU6" s="985"/>
      <c r="AV6" s="985"/>
      <c r="AW6" s="985"/>
      <c r="AX6" s="985"/>
    </row>
    <row r="7" spans="2:50" ht="18" customHeight="1">
      <c r="B7" s="6" t="s">
        <v>32</v>
      </c>
      <c r="AC7" s="630"/>
      <c r="AD7" s="631"/>
      <c r="AE7" s="631"/>
      <c r="AF7" s="631"/>
      <c r="AG7" s="631"/>
      <c r="AH7" s="631"/>
      <c r="AI7" s="631"/>
      <c r="AJ7" s="632"/>
      <c r="AK7" s="633" t="s">
        <v>209</v>
      </c>
      <c r="AL7" s="634"/>
      <c r="AM7" s="633" t="s">
        <v>300</v>
      </c>
      <c r="AN7" s="634"/>
      <c r="AQ7" s="985"/>
      <c r="AR7" s="985"/>
      <c r="AS7" s="985"/>
      <c r="AT7" s="985"/>
      <c r="AU7" s="985"/>
      <c r="AV7" s="985"/>
      <c r="AW7" s="985"/>
      <c r="AX7" s="985"/>
    </row>
    <row r="8" spans="2:50" ht="18" customHeight="1">
      <c r="B8" s="6" t="s">
        <v>33</v>
      </c>
      <c r="AC8" s="635" t="s">
        <v>25</v>
      </c>
      <c r="AD8" s="636" t="s">
        <v>301</v>
      </c>
      <c r="AE8" s="637"/>
      <c r="AF8" s="637"/>
      <c r="AG8" s="637"/>
      <c r="AH8" s="637"/>
      <c r="AI8" s="637"/>
      <c r="AJ8" s="638"/>
      <c r="AK8" s="639" t="s">
        <v>302</v>
      </c>
      <c r="AL8" s="640"/>
      <c r="AM8" s="639" t="s">
        <v>302</v>
      </c>
      <c r="AN8" s="640"/>
    </row>
    <row r="9" spans="2:50" ht="18" customHeight="1">
      <c r="B9" s="6" t="s">
        <v>34</v>
      </c>
      <c r="AC9" s="635" t="s">
        <v>212</v>
      </c>
      <c r="AD9" s="636" t="s">
        <v>305</v>
      </c>
      <c r="AE9" s="637"/>
      <c r="AF9" s="637"/>
      <c r="AG9" s="637"/>
      <c r="AH9" s="637"/>
      <c r="AI9" s="637"/>
      <c r="AJ9" s="638"/>
      <c r="AK9" s="639" t="s">
        <v>303</v>
      </c>
      <c r="AL9" s="640"/>
      <c r="AM9" s="639" t="s">
        <v>302</v>
      </c>
      <c r="AN9" s="640"/>
    </row>
    <row r="10" spans="2:50" ht="18" customHeight="1">
      <c r="B10" s="6" t="s">
        <v>298</v>
      </c>
      <c r="AC10" s="635" t="s">
        <v>26</v>
      </c>
      <c r="AD10" s="636" t="s">
        <v>304</v>
      </c>
      <c r="AE10" s="637"/>
      <c r="AF10" s="637"/>
      <c r="AG10" s="637"/>
      <c r="AH10" s="637"/>
      <c r="AI10" s="637"/>
      <c r="AJ10" s="638"/>
      <c r="AK10" s="639" t="s">
        <v>302</v>
      </c>
      <c r="AL10" s="640"/>
      <c r="AM10" s="639" t="s">
        <v>303</v>
      </c>
      <c r="AN10" s="640"/>
    </row>
    <row r="11" spans="2:50" ht="18" customHeight="1">
      <c r="B11" s="6" t="s">
        <v>227</v>
      </c>
      <c r="AC11" s="641" t="s">
        <v>213</v>
      </c>
      <c r="AD11" s="636" t="s">
        <v>306</v>
      </c>
      <c r="AE11" s="642"/>
      <c r="AF11" s="642"/>
      <c r="AG11" s="642"/>
      <c r="AH11" s="642"/>
      <c r="AI11" s="642"/>
      <c r="AJ11" s="643"/>
      <c r="AK11" s="639" t="s">
        <v>303</v>
      </c>
      <c r="AL11" s="640"/>
      <c r="AM11" s="639" t="s">
        <v>303</v>
      </c>
      <c r="AN11" s="640"/>
    </row>
    <row r="12" spans="2:50" ht="20.25" customHeight="1">
      <c r="V12" s="255"/>
      <c r="W12" s="255"/>
      <c r="X12" s="255"/>
      <c r="Y12" s="392"/>
      <c r="Z12" s="392"/>
      <c r="AA12" s="392"/>
      <c r="AB12" s="392"/>
      <c r="AC12" s="392"/>
      <c r="AD12" s="392"/>
      <c r="AE12" s="394"/>
      <c r="AF12" s="394"/>
      <c r="AG12" s="394"/>
      <c r="AH12" s="394"/>
    </row>
    <row r="13" spans="2:50" ht="18" customHeight="1">
      <c r="B13" s="8" t="s">
        <v>19</v>
      </c>
      <c r="C13" s="9" t="s">
        <v>20</v>
      </c>
      <c r="D13" s="346">
        <v>6</v>
      </c>
      <c r="E13" s="510" t="s">
        <v>207</v>
      </c>
      <c r="F13" s="10"/>
      <c r="G13" s="11"/>
      <c r="H13" s="12"/>
      <c r="I13" s="12"/>
    </row>
    <row r="14" spans="2:50" ht="18" customHeight="1">
      <c r="B14" s="962" t="s">
        <v>223</v>
      </c>
      <c r="C14" s="965" t="s">
        <v>224</v>
      </c>
      <c r="D14" s="969" t="s">
        <v>22</v>
      </c>
      <c r="E14" s="970"/>
      <c r="F14" s="980" t="s">
        <v>23</v>
      </c>
      <c r="G14" s="977" t="s">
        <v>24</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K14" s="362" t="s">
        <v>263</v>
      </c>
      <c r="AL14" s="363" t="s">
        <v>221</v>
      </c>
      <c r="AM14" s="363" t="s">
        <v>264</v>
      </c>
      <c r="AN14" s="390" t="s">
        <v>221</v>
      </c>
      <c r="AO14" s="11"/>
      <c r="AP14" s="11"/>
    </row>
    <row r="15" spans="2:50" ht="18" customHeight="1">
      <c r="B15" s="963"/>
      <c r="C15" s="966"/>
      <c r="D15" s="971"/>
      <c r="E15" s="972"/>
      <c r="F15" s="981"/>
      <c r="G15" s="355">
        <v>2</v>
      </c>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13"/>
      <c r="AK15" s="360">
        <v>1100</v>
      </c>
      <c r="AL15" s="361">
        <v>1100</v>
      </c>
      <c r="AM15" s="361">
        <v>0</v>
      </c>
      <c r="AN15" s="391">
        <v>0</v>
      </c>
      <c r="AO15" s="384" t="s">
        <v>218</v>
      </c>
      <c r="AP15" s="527" t="s">
        <v>265</v>
      </c>
      <c r="AQ15" s="404" t="s">
        <v>244</v>
      </c>
    </row>
    <row r="16" spans="2:50" ht="18" customHeight="1">
      <c r="B16" s="964"/>
      <c r="C16" s="967"/>
      <c r="D16" s="973"/>
      <c r="E16" s="974"/>
      <c r="F16" s="982"/>
      <c r="G16" s="357">
        <v>45476</v>
      </c>
      <c r="H16" s="358">
        <v>45477</v>
      </c>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47"/>
      <c r="AK16" s="352" t="s">
        <v>25</v>
      </c>
      <c r="AL16" s="353" t="s">
        <v>26</v>
      </c>
      <c r="AM16" s="353" t="s">
        <v>212</v>
      </c>
      <c r="AN16" s="359" t="s">
        <v>213</v>
      </c>
      <c r="AO16" s="385" t="s">
        <v>27</v>
      </c>
      <c r="AP16" s="354" t="s">
        <v>219</v>
      </c>
      <c r="AQ16" s="404" t="s">
        <v>269</v>
      </c>
    </row>
    <row r="17" spans="2:43" ht="18" customHeight="1">
      <c r="B17" s="540" t="s">
        <v>404</v>
      </c>
      <c r="C17" s="543" t="s">
        <v>353</v>
      </c>
      <c r="D17" s="975" t="s">
        <v>406</v>
      </c>
      <c r="E17" s="975"/>
      <c r="F17" s="14" t="s">
        <v>375</v>
      </c>
      <c r="G17" s="650" t="s">
        <v>210</v>
      </c>
      <c r="H17" s="651" t="s">
        <v>210</v>
      </c>
      <c r="I17" s="651"/>
      <c r="J17" s="651"/>
      <c r="K17" s="651"/>
      <c r="L17" s="651"/>
      <c r="M17" s="651"/>
      <c r="N17" s="651"/>
      <c r="O17" s="651"/>
      <c r="P17" s="651"/>
      <c r="Q17" s="651"/>
      <c r="R17" s="651"/>
      <c r="S17" s="651"/>
      <c r="T17" s="651"/>
      <c r="U17" s="651"/>
      <c r="V17" s="651"/>
      <c r="W17" s="651"/>
      <c r="X17" s="651"/>
      <c r="Y17" s="651"/>
      <c r="Z17" s="651"/>
      <c r="AA17" s="651"/>
      <c r="AB17" s="651"/>
      <c r="AC17" s="651"/>
      <c r="AD17" s="651"/>
      <c r="AE17" s="651"/>
      <c r="AF17" s="651"/>
      <c r="AG17" s="651"/>
      <c r="AH17" s="651"/>
      <c r="AI17" s="651"/>
      <c r="AJ17" s="652"/>
      <c r="AK17" s="375">
        <f t="shared" ref="AK17:AK22" si="0">COUNTIF(G17:AJ17,$AK$16)</f>
        <v>2</v>
      </c>
      <c r="AL17" s="376">
        <f>COUNTIF(G17:AJ17,$AL$16)</f>
        <v>0</v>
      </c>
      <c r="AM17" s="376">
        <f>COUNTIF($G17:$AJ17,$AM$16)</f>
        <v>0</v>
      </c>
      <c r="AN17" s="379">
        <f>COUNTIF($G17:$AJ17,$AN$16)</f>
        <v>0</v>
      </c>
      <c r="AO17" s="386">
        <f>SUM(AK17:AN17)</f>
        <v>2</v>
      </c>
      <c r="AP17" s="380">
        <f>AK17+AL17</f>
        <v>2</v>
      </c>
      <c r="AQ17" s="437">
        <f>AK17+AM17</f>
        <v>2</v>
      </c>
    </row>
    <row r="18" spans="2:43" ht="18" customHeight="1">
      <c r="B18" s="542" t="s">
        <v>404</v>
      </c>
      <c r="C18" s="543" t="s">
        <v>356</v>
      </c>
      <c r="D18" s="975" t="s">
        <v>407</v>
      </c>
      <c r="E18" s="975"/>
      <c r="F18" s="14" t="s">
        <v>375</v>
      </c>
      <c r="G18" s="650" t="s">
        <v>210</v>
      </c>
      <c r="H18" s="653" t="s">
        <v>210</v>
      </c>
      <c r="I18" s="653"/>
      <c r="J18" s="653"/>
      <c r="K18" s="653"/>
      <c r="L18" s="653"/>
      <c r="M18" s="653"/>
      <c r="N18" s="653"/>
      <c r="O18" s="653"/>
      <c r="P18" s="653"/>
      <c r="Q18" s="653"/>
      <c r="R18" s="653"/>
      <c r="S18" s="653"/>
      <c r="T18" s="653"/>
      <c r="U18" s="653"/>
      <c r="V18" s="653"/>
      <c r="W18" s="653"/>
      <c r="X18" s="653"/>
      <c r="Y18" s="653"/>
      <c r="Z18" s="653"/>
      <c r="AA18" s="653"/>
      <c r="AB18" s="653"/>
      <c r="AC18" s="653"/>
      <c r="AD18" s="653"/>
      <c r="AE18" s="653"/>
      <c r="AF18" s="653"/>
      <c r="AG18" s="653"/>
      <c r="AH18" s="653"/>
      <c r="AI18" s="653"/>
      <c r="AJ18" s="654"/>
      <c r="AK18" s="377">
        <f t="shared" si="0"/>
        <v>2</v>
      </c>
      <c r="AL18" s="368">
        <f t="shared" ref="AL18:AL22" si="1">COUNTIF(G18:AJ18,$AL$16)</f>
        <v>0</v>
      </c>
      <c r="AM18" s="368">
        <f t="shared" ref="AM18:AM22" si="2">COUNTIF($G18:$AJ18,$AM$16)</f>
        <v>0</v>
      </c>
      <c r="AN18" s="369">
        <f t="shared" ref="AN18:AN22" si="3">COUNTIF($G18:$AJ18,$AN$16)</f>
        <v>0</v>
      </c>
      <c r="AO18" s="387">
        <f t="shared" ref="AO18:AO22" si="4">SUM(AK18:AN18)</f>
        <v>2</v>
      </c>
      <c r="AP18" s="381">
        <f t="shared" ref="AP18:AP22" si="5">AK18+AL18</f>
        <v>2</v>
      </c>
      <c r="AQ18" s="437">
        <f t="shared" ref="AQ18:AQ22" si="6">AK18+AM18</f>
        <v>2</v>
      </c>
    </row>
    <row r="19" spans="2:43" ht="18" customHeight="1">
      <c r="B19" s="542" t="s">
        <v>405</v>
      </c>
      <c r="C19" s="543" t="s">
        <v>348</v>
      </c>
      <c r="D19" s="975" t="s">
        <v>374</v>
      </c>
      <c r="E19" s="975"/>
      <c r="F19" s="14" t="s">
        <v>375</v>
      </c>
      <c r="G19" s="650" t="s">
        <v>210</v>
      </c>
      <c r="H19" s="653" t="s">
        <v>210</v>
      </c>
      <c r="I19" s="653"/>
      <c r="J19" s="653"/>
      <c r="K19" s="653"/>
      <c r="L19" s="653"/>
      <c r="M19" s="653"/>
      <c r="N19" s="653"/>
      <c r="O19" s="653"/>
      <c r="P19" s="653"/>
      <c r="Q19" s="653"/>
      <c r="R19" s="653"/>
      <c r="S19" s="653"/>
      <c r="T19" s="653"/>
      <c r="U19" s="653"/>
      <c r="V19" s="653"/>
      <c r="W19" s="653"/>
      <c r="X19" s="653"/>
      <c r="Y19" s="653"/>
      <c r="Z19" s="653"/>
      <c r="AA19" s="653"/>
      <c r="AB19" s="653"/>
      <c r="AC19" s="653"/>
      <c r="AD19" s="653"/>
      <c r="AE19" s="653"/>
      <c r="AF19" s="653"/>
      <c r="AG19" s="653"/>
      <c r="AH19" s="653"/>
      <c r="AI19" s="653"/>
      <c r="AJ19" s="654"/>
      <c r="AK19" s="377">
        <f t="shared" si="0"/>
        <v>2</v>
      </c>
      <c r="AL19" s="368">
        <f t="shared" si="1"/>
        <v>0</v>
      </c>
      <c r="AM19" s="368">
        <f t="shared" si="2"/>
        <v>0</v>
      </c>
      <c r="AN19" s="369">
        <f t="shared" si="3"/>
        <v>0</v>
      </c>
      <c r="AO19" s="387">
        <f t="shared" si="4"/>
        <v>2</v>
      </c>
      <c r="AP19" s="381">
        <f t="shared" si="5"/>
        <v>2</v>
      </c>
      <c r="AQ19" s="437">
        <f t="shared" si="6"/>
        <v>2</v>
      </c>
    </row>
    <row r="20" spans="2:43" ht="18" customHeight="1">
      <c r="B20" s="542" t="s">
        <v>405</v>
      </c>
      <c r="C20" s="543" t="s">
        <v>361</v>
      </c>
      <c r="D20" s="975" t="s">
        <v>374</v>
      </c>
      <c r="E20" s="975"/>
      <c r="F20" s="14" t="s">
        <v>375</v>
      </c>
      <c r="G20" s="650" t="s">
        <v>210</v>
      </c>
      <c r="H20" s="653" t="s">
        <v>210</v>
      </c>
      <c r="I20" s="653"/>
      <c r="J20" s="653"/>
      <c r="K20" s="653"/>
      <c r="L20" s="653"/>
      <c r="M20" s="653"/>
      <c r="N20" s="653"/>
      <c r="O20" s="653"/>
      <c r="P20" s="653"/>
      <c r="Q20" s="653"/>
      <c r="R20" s="653"/>
      <c r="S20" s="653"/>
      <c r="T20" s="653"/>
      <c r="U20" s="653"/>
      <c r="V20" s="653"/>
      <c r="W20" s="653"/>
      <c r="X20" s="653"/>
      <c r="Y20" s="653"/>
      <c r="Z20" s="653"/>
      <c r="AA20" s="653"/>
      <c r="AB20" s="653"/>
      <c r="AC20" s="653"/>
      <c r="AD20" s="653"/>
      <c r="AE20" s="653"/>
      <c r="AF20" s="653"/>
      <c r="AG20" s="653"/>
      <c r="AH20" s="653"/>
      <c r="AI20" s="653"/>
      <c r="AJ20" s="654"/>
      <c r="AK20" s="377">
        <f t="shared" si="0"/>
        <v>2</v>
      </c>
      <c r="AL20" s="368">
        <f t="shared" si="1"/>
        <v>0</v>
      </c>
      <c r="AM20" s="368">
        <f t="shared" si="2"/>
        <v>0</v>
      </c>
      <c r="AN20" s="369">
        <f t="shared" si="3"/>
        <v>0</v>
      </c>
      <c r="AO20" s="387">
        <f t="shared" si="4"/>
        <v>2</v>
      </c>
      <c r="AP20" s="381">
        <f t="shared" si="5"/>
        <v>2</v>
      </c>
      <c r="AQ20" s="437">
        <f t="shared" si="6"/>
        <v>2</v>
      </c>
    </row>
    <row r="21" spans="2:43" s="15" customFormat="1" ht="18" customHeight="1">
      <c r="B21" s="542" t="s">
        <v>405</v>
      </c>
      <c r="C21" s="543" t="s">
        <v>351</v>
      </c>
      <c r="D21" s="975" t="s">
        <v>374</v>
      </c>
      <c r="E21" s="975"/>
      <c r="F21" s="14" t="s">
        <v>375</v>
      </c>
      <c r="G21" s="650" t="s">
        <v>210</v>
      </c>
      <c r="H21" s="653" t="s">
        <v>210</v>
      </c>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53"/>
      <c r="AI21" s="653"/>
      <c r="AJ21" s="654"/>
      <c r="AK21" s="377">
        <f t="shared" si="0"/>
        <v>2</v>
      </c>
      <c r="AL21" s="368">
        <f t="shared" si="1"/>
        <v>0</v>
      </c>
      <c r="AM21" s="368">
        <f t="shared" si="2"/>
        <v>0</v>
      </c>
      <c r="AN21" s="369">
        <f t="shared" si="3"/>
        <v>0</v>
      </c>
      <c r="AO21" s="387">
        <f t="shared" si="4"/>
        <v>2</v>
      </c>
      <c r="AP21" s="381">
        <f t="shared" si="5"/>
        <v>2</v>
      </c>
      <c r="AQ21" s="437">
        <f t="shared" si="6"/>
        <v>2</v>
      </c>
    </row>
    <row r="22" spans="2:43" ht="18" customHeight="1">
      <c r="B22" s="544" t="s">
        <v>405</v>
      </c>
      <c r="C22" s="545" t="s">
        <v>364</v>
      </c>
      <c r="D22" s="983" t="s">
        <v>374</v>
      </c>
      <c r="E22" s="984"/>
      <c r="F22" s="14" t="s">
        <v>375</v>
      </c>
      <c r="G22" s="650" t="s">
        <v>210</v>
      </c>
      <c r="H22" s="653" t="s">
        <v>210</v>
      </c>
      <c r="I22" s="653"/>
      <c r="J22" s="655"/>
      <c r="K22" s="655"/>
      <c r="L22" s="655"/>
      <c r="M22" s="655"/>
      <c r="N22" s="655"/>
      <c r="O22" s="655"/>
      <c r="P22" s="655"/>
      <c r="Q22" s="655"/>
      <c r="R22" s="655"/>
      <c r="S22" s="655"/>
      <c r="T22" s="655"/>
      <c r="U22" s="655"/>
      <c r="V22" s="655"/>
      <c r="W22" s="655"/>
      <c r="X22" s="655"/>
      <c r="Y22" s="655"/>
      <c r="Z22" s="655"/>
      <c r="AA22" s="655"/>
      <c r="AB22" s="655"/>
      <c r="AC22" s="655"/>
      <c r="AD22" s="655"/>
      <c r="AE22" s="655"/>
      <c r="AF22" s="655"/>
      <c r="AG22" s="655"/>
      <c r="AH22" s="655"/>
      <c r="AI22" s="655"/>
      <c r="AJ22" s="656"/>
      <c r="AK22" s="378">
        <f t="shared" si="0"/>
        <v>2</v>
      </c>
      <c r="AL22" s="370">
        <f t="shared" si="1"/>
        <v>0</v>
      </c>
      <c r="AM22" s="370">
        <f t="shared" si="2"/>
        <v>0</v>
      </c>
      <c r="AN22" s="371">
        <f t="shared" si="3"/>
        <v>0</v>
      </c>
      <c r="AO22" s="388">
        <f t="shared" si="4"/>
        <v>2</v>
      </c>
      <c r="AP22" s="382">
        <f t="shared" si="5"/>
        <v>2</v>
      </c>
      <c r="AQ22" s="437">
        <f t="shared" si="6"/>
        <v>2</v>
      </c>
    </row>
    <row r="23" spans="2:43" ht="18" customHeight="1">
      <c r="B23" s="6" t="s">
        <v>208</v>
      </c>
      <c r="D23" s="349"/>
      <c r="E23" s="5"/>
      <c r="F23" s="364" t="s">
        <v>262</v>
      </c>
      <c r="G23" s="365">
        <f>COUNTIF(G17:G22,$AK$16)</f>
        <v>6</v>
      </c>
      <c r="H23" s="365">
        <f t="shared" ref="H23:T23" si="7">COUNTIF(H17:H22,$AK$16)</f>
        <v>6</v>
      </c>
      <c r="I23" s="365">
        <f t="shared" si="7"/>
        <v>0</v>
      </c>
      <c r="J23" s="365">
        <f t="shared" si="7"/>
        <v>0</v>
      </c>
      <c r="K23" s="365">
        <f t="shared" si="7"/>
        <v>0</v>
      </c>
      <c r="L23" s="365">
        <f t="shared" si="7"/>
        <v>0</v>
      </c>
      <c r="M23" s="365">
        <f t="shared" si="7"/>
        <v>0</v>
      </c>
      <c r="N23" s="365">
        <f t="shared" si="7"/>
        <v>0</v>
      </c>
      <c r="O23" s="365">
        <f t="shared" si="7"/>
        <v>0</v>
      </c>
      <c r="P23" s="365">
        <f t="shared" si="7"/>
        <v>0</v>
      </c>
      <c r="Q23" s="365">
        <f t="shared" si="7"/>
        <v>0</v>
      </c>
      <c r="R23" s="365">
        <f t="shared" si="7"/>
        <v>0</v>
      </c>
      <c r="S23" s="365">
        <f t="shared" si="7"/>
        <v>0</v>
      </c>
      <c r="T23" s="365">
        <f t="shared" si="7"/>
        <v>0</v>
      </c>
      <c r="U23" s="365">
        <f t="shared" ref="U23" si="8">COUNTIF(U17:U22,$AK$16)</f>
        <v>0</v>
      </c>
      <c r="V23" s="365">
        <f t="shared" ref="V23:AI23" si="9">COUNTIF(V17:V22,$AK$16)</f>
        <v>0</v>
      </c>
      <c r="W23" s="365">
        <f t="shared" si="9"/>
        <v>0</v>
      </c>
      <c r="X23" s="365">
        <f t="shared" si="9"/>
        <v>0</v>
      </c>
      <c r="Y23" s="365">
        <f t="shared" si="9"/>
        <v>0</v>
      </c>
      <c r="Z23" s="365">
        <f t="shared" si="9"/>
        <v>0</v>
      </c>
      <c r="AA23" s="365">
        <f t="shared" si="9"/>
        <v>0</v>
      </c>
      <c r="AB23" s="365">
        <f t="shared" si="9"/>
        <v>0</v>
      </c>
      <c r="AC23" s="365">
        <f t="shared" si="9"/>
        <v>0</v>
      </c>
      <c r="AD23" s="365">
        <f t="shared" si="9"/>
        <v>0</v>
      </c>
      <c r="AE23" s="365">
        <f t="shared" si="9"/>
        <v>0</v>
      </c>
      <c r="AF23" s="365">
        <f t="shared" si="9"/>
        <v>0</v>
      </c>
      <c r="AG23" s="365">
        <f t="shared" si="9"/>
        <v>0</v>
      </c>
      <c r="AH23" s="365">
        <f t="shared" si="9"/>
        <v>0</v>
      </c>
      <c r="AI23" s="365">
        <f t="shared" si="9"/>
        <v>0</v>
      </c>
      <c r="AJ23" s="366">
        <f>COUNTIF(AJ17:AJ22,$AK$16)</f>
        <v>0</v>
      </c>
    </row>
    <row r="24" spans="2:43" ht="18" customHeight="1">
      <c r="D24" s="348"/>
      <c r="F24" s="367" t="s">
        <v>216</v>
      </c>
      <c r="G24" s="368">
        <f>COUNTIF(G17:G22,$AL$16)</f>
        <v>0</v>
      </c>
      <c r="H24" s="368">
        <f t="shared" ref="H24:T24" si="10">COUNTIF(H17:H22,$AL$16)</f>
        <v>0</v>
      </c>
      <c r="I24" s="368">
        <f t="shared" si="10"/>
        <v>0</v>
      </c>
      <c r="J24" s="368">
        <f t="shared" si="10"/>
        <v>0</v>
      </c>
      <c r="K24" s="368">
        <f t="shared" si="10"/>
        <v>0</v>
      </c>
      <c r="L24" s="368">
        <f t="shared" si="10"/>
        <v>0</v>
      </c>
      <c r="M24" s="368">
        <f t="shared" si="10"/>
        <v>0</v>
      </c>
      <c r="N24" s="368">
        <f t="shared" si="10"/>
        <v>0</v>
      </c>
      <c r="O24" s="368">
        <f t="shared" si="10"/>
        <v>0</v>
      </c>
      <c r="P24" s="368">
        <f t="shared" si="10"/>
        <v>0</v>
      </c>
      <c r="Q24" s="368">
        <f t="shared" si="10"/>
        <v>0</v>
      </c>
      <c r="R24" s="368">
        <f t="shared" si="10"/>
        <v>0</v>
      </c>
      <c r="S24" s="368">
        <f t="shared" si="10"/>
        <v>0</v>
      </c>
      <c r="T24" s="368">
        <f t="shared" si="10"/>
        <v>0</v>
      </c>
      <c r="U24" s="368">
        <f t="shared" ref="U24" si="11">COUNTIF(U17:U22,$AL$16)</f>
        <v>0</v>
      </c>
      <c r="V24" s="368">
        <f t="shared" ref="V24:AI24" si="12">COUNTIF(V17:V22,$AL$16)</f>
        <v>0</v>
      </c>
      <c r="W24" s="368">
        <f t="shared" si="12"/>
        <v>0</v>
      </c>
      <c r="X24" s="368">
        <f t="shared" si="12"/>
        <v>0</v>
      </c>
      <c r="Y24" s="368">
        <f t="shared" si="12"/>
        <v>0</v>
      </c>
      <c r="Z24" s="368">
        <f t="shared" si="12"/>
        <v>0</v>
      </c>
      <c r="AA24" s="368">
        <f t="shared" si="12"/>
        <v>0</v>
      </c>
      <c r="AB24" s="368">
        <f t="shared" si="12"/>
        <v>0</v>
      </c>
      <c r="AC24" s="368">
        <f t="shared" si="12"/>
        <v>0</v>
      </c>
      <c r="AD24" s="368">
        <f t="shared" si="12"/>
        <v>0</v>
      </c>
      <c r="AE24" s="368">
        <f t="shared" si="12"/>
        <v>0</v>
      </c>
      <c r="AF24" s="368">
        <f t="shared" si="12"/>
        <v>0</v>
      </c>
      <c r="AG24" s="368">
        <f t="shared" si="12"/>
        <v>0</v>
      </c>
      <c r="AH24" s="368">
        <f t="shared" si="12"/>
        <v>0</v>
      </c>
      <c r="AI24" s="368">
        <f t="shared" si="12"/>
        <v>0</v>
      </c>
      <c r="AJ24" s="369">
        <f>COUNTIF(AJ17:AJ22,$AL$16)</f>
        <v>0</v>
      </c>
    </row>
    <row r="25" spans="2:43" ht="18" customHeight="1">
      <c r="B25" s="350"/>
      <c r="D25" s="348"/>
      <c r="F25" s="367" t="s">
        <v>270</v>
      </c>
      <c r="G25" s="368">
        <f>COUNTIF(G17:G22,$AM$16)</f>
        <v>0</v>
      </c>
      <c r="H25" s="368">
        <f t="shared" ref="H25:AI25" si="13">COUNTIF(H17:H22,$AM$16)</f>
        <v>0</v>
      </c>
      <c r="I25" s="368">
        <f t="shared" si="13"/>
        <v>0</v>
      </c>
      <c r="J25" s="368">
        <f t="shared" si="13"/>
        <v>0</v>
      </c>
      <c r="K25" s="368">
        <f t="shared" si="13"/>
        <v>0</v>
      </c>
      <c r="L25" s="368">
        <f t="shared" si="13"/>
        <v>0</v>
      </c>
      <c r="M25" s="368">
        <f t="shared" si="13"/>
        <v>0</v>
      </c>
      <c r="N25" s="368">
        <f t="shared" si="13"/>
        <v>0</v>
      </c>
      <c r="O25" s="368">
        <f t="shared" si="13"/>
        <v>0</v>
      </c>
      <c r="P25" s="368">
        <f t="shared" si="13"/>
        <v>0</v>
      </c>
      <c r="Q25" s="368">
        <f t="shared" si="13"/>
        <v>0</v>
      </c>
      <c r="R25" s="368">
        <f t="shared" si="13"/>
        <v>0</v>
      </c>
      <c r="S25" s="368">
        <f t="shared" si="13"/>
        <v>0</v>
      </c>
      <c r="T25" s="368">
        <f t="shared" si="13"/>
        <v>0</v>
      </c>
      <c r="U25" s="368">
        <f t="shared" si="13"/>
        <v>0</v>
      </c>
      <c r="V25" s="368">
        <f t="shared" si="13"/>
        <v>0</v>
      </c>
      <c r="W25" s="368">
        <f t="shared" si="13"/>
        <v>0</v>
      </c>
      <c r="X25" s="368">
        <f t="shared" si="13"/>
        <v>0</v>
      </c>
      <c r="Y25" s="368">
        <f t="shared" si="13"/>
        <v>0</v>
      </c>
      <c r="Z25" s="368">
        <f t="shared" si="13"/>
        <v>0</v>
      </c>
      <c r="AA25" s="368">
        <f t="shared" si="13"/>
        <v>0</v>
      </c>
      <c r="AB25" s="368">
        <f t="shared" si="13"/>
        <v>0</v>
      </c>
      <c r="AC25" s="368">
        <f t="shared" si="13"/>
        <v>0</v>
      </c>
      <c r="AD25" s="368">
        <f t="shared" si="13"/>
        <v>0</v>
      </c>
      <c r="AE25" s="368">
        <f t="shared" si="13"/>
        <v>0</v>
      </c>
      <c r="AF25" s="368">
        <f t="shared" si="13"/>
        <v>0</v>
      </c>
      <c r="AG25" s="368">
        <f t="shared" si="13"/>
        <v>0</v>
      </c>
      <c r="AH25" s="368">
        <f t="shared" si="13"/>
        <v>0</v>
      </c>
      <c r="AI25" s="368">
        <f t="shared" si="13"/>
        <v>0</v>
      </c>
      <c r="AJ25" s="369">
        <f>COUNTIF(AJ17:AJ22,$AM$16)</f>
        <v>0</v>
      </c>
    </row>
    <row r="26" spans="2:43" ht="18" customHeight="1">
      <c r="B26" s="350"/>
      <c r="D26" s="348"/>
      <c r="F26" s="539" t="s">
        <v>271</v>
      </c>
      <c r="G26" s="370">
        <f>COUNTIF(G17:G22,$AN$16)</f>
        <v>0</v>
      </c>
      <c r="H26" s="370">
        <f t="shared" ref="H26:AI26" si="14">COUNTIF(H17:H22,$AN$16)</f>
        <v>0</v>
      </c>
      <c r="I26" s="370">
        <f t="shared" si="14"/>
        <v>0</v>
      </c>
      <c r="J26" s="370">
        <f t="shared" si="14"/>
        <v>0</v>
      </c>
      <c r="K26" s="370">
        <f t="shared" si="14"/>
        <v>0</v>
      </c>
      <c r="L26" s="370">
        <f t="shared" si="14"/>
        <v>0</v>
      </c>
      <c r="M26" s="370">
        <f t="shared" si="14"/>
        <v>0</v>
      </c>
      <c r="N26" s="370">
        <f t="shared" si="14"/>
        <v>0</v>
      </c>
      <c r="O26" s="370">
        <f t="shared" si="14"/>
        <v>0</v>
      </c>
      <c r="P26" s="370">
        <f t="shared" si="14"/>
        <v>0</v>
      </c>
      <c r="Q26" s="370">
        <f t="shared" si="14"/>
        <v>0</v>
      </c>
      <c r="R26" s="370">
        <f t="shared" si="14"/>
        <v>0</v>
      </c>
      <c r="S26" s="370">
        <f t="shared" si="14"/>
        <v>0</v>
      </c>
      <c r="T26" s="370">
        <f t="shared" si="14"/>
        <v>0</v>
      </c>
      <c r="U26" s="370">
        <f t="shared" si="14"/>
        <v>0</v>
      </c>
      <c r="V26" s="370">
        <f t="shared" si="14"/>
        <v>0</v>
      </c>
      <c r="W26" s="370">
        <f t="shared" si="14"/>
        <v>0</v>
      </c>
      <c r="X26" s="370">
        <f t="shared" si="14"/>
        <v>0</v>
      </c>
      <c r="Y26" s="370">
        <f t="shared" si="14"/>
        <v>0</v>
      </c>
      <c r="Z26" s="370">
        <f t="shared" si="14"/>
        <v>0</v>
      </c>
      <c r="AA26" s="370">
        <f t="shared" si="14"/>
        <v>0</v>
      </c>
      <c r="AB26" s="370">
        <f t="shared" si="14"/>
        <v>0</v>
      </c>
      <c r="AC26" s="370">
        <f t="shared" si="14"/>
        <v>0</v>
      </c>
      <c r="AD26" s="370">
        <f t="shared" si="14"/>
        <v>0</v>
      </c>
      <c r="AE26" s="370">
        <f t="shared" si="14"/>
        <v>0</v>
      </c>
      <c r="AF26" s="370">
        <f t="shared" si="14"/>
        <v>0</v>
      </c>
      <c r="AG26" s="370">
        <f t="shared" si="14"/>
        <v>0</v>
      </c>
      <c r="AH26" s="370">
        <f t="shared" si="14"/>
        <v>0</v>
      </c>
      <c r="AI26" s="370">
        <f t="shared" si="14"/>
        <v>0</v>
      </c>
      <c r="AJ26" s="371">
        <f>COUNTIF(AJ17:AJ22,$AN$16)</f>
        <v>0</v>
      </c>
    </row>
    <row r="27" spans="2:43" ht="18" customHeight="1"/>
    <row r="28" spans="2:43" ht="28.5" customHeight="1">
      <c r="B28" s="434"/>
      <c r="C28" s="434"/>
      <c r="D28" s="435"/>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row>
    <row r="29" spans="2:43" ht="18" customHeight="1">
      <c r="B29" s="8" t="s">
        <v>28</v>
      </c>
      <c r="C29" s="9" t="s">
        <v>29</v>
      </c>
      <c r="D29" s="346">
        <v>0</v>
      </c>
      <c r="E29" s="510" t="s">
        <v>207</v>
      </c>
      <c r="F29" s="10"/>
      <c r="G29" s="11"/>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2:43" ht="18" customHeight="1">
      <c r="B30" s="968" t="s">
        <v>21</v>
      </c>
      <c r="C30" s="965" t="s">
        <v>224</v>
      </c>
      <c r="D30" s="969" t="s">
        <v>22</v>
      </c>
      <c r="E30" s="970"/>
      <c r="F30" s="980" t="s">
        <v>23</v>
      </c>
      <c r="G30" s="977" t="s">
        <v>24</v>
      </c>
      <c r="H30" s="977"/>
      <c r="I30" s="977"/>
      <c r="J30" s="977"/>
      <c r="K30" s="977"/>
      <c r="L30" s="977"/>
      <c r="M30" s="977"/>
      <c r="N30" s="977"/>
      <c r="O30" s="977"/>
      <c r="P30" s="977"/>
      <c r="Q30" s="977"/>
      <c r="R30" s="977"/>
      <c r="S30" s="977"/>
      <c r="T30" s="977"/>
      <c r="U30" s="977"/>
      <c r="V30" s="977"/>
      <c r="W30" s="977"/>
      <c r="X30" s="977"/>
      <c r="Y30" s="977"/>
      <c r="Z30" s="977"/>
      <c r="AA30" s="977"/>
      <c r="AB30" s="977"/>
      <c r="AC30" s="977"/>
      <c r="AD30" s="977"/>
      <c r="AE30" s="977"/>
      <c r="AF30" s="977"/>
      <c r="AG30" s="977"/>
      <c r="AH30" s="977"/>
      <c r="AI30" s="977"/>
      <c r="AJ30" s="978"/>
      <c r="AK30" s="362" t="s">
        <v>263</v>
      </c>
      <c r="AL30" s="363" t="s">
        <v>221</v>
      </c>
      <c r="AM30" s="363" t="s">
        <v>264</v>
      </c>
      <c r="AN30" s="390" t="s">
        <v>221</v>
      </c>
      <c r="AO30" s="11"/>
      <c r="AP30" s="11"/>
    </row>
    <row r="31" spans="2:43" ht="18" customHeight="1">
      <c r="B31" s="963"/>
      <c r="C31" s="966"/>
      <c r="D31" s="971"/>
      <c r="E31" s="972"/>
      <c r="F31" s="981"/>
      <c r="G31" s="402"/>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13"/>
      <c r="AK31" s="395">
        <v>1100</v>
      </c>
      <c r="AL31" s="361">
        <v>1100</v>
      </c>
      <c r="AM31" s="361">
        <v>0</v>
      </c>
      <c r="AN31" s="391">
        <v>0</v>
      </c>
      <c r="AO31" s="389" t="s">
        <v>218</v>
      </c>
      <c r="AP31" s="527" t="s">
        <v>265</v>
      </c>
    </row>
    <row r="32" spans="2:43" ht="18" customHeight="1">
      <c r="B32" s="964"/>
      <c r="C32" s="967"/>
      <c r="D32" s="973"/>
      <c r="E32" s="974"/>
      <c r="F32" s="982"/>
      <c r="G32" s="403"/>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47"/>
      <c r="AK32" s="396" t="s">
        <v>25</v>
      </c>
      <c r="AL32" s="353" t="s">
        <v>26</v>
      </c>
      <c r="AM32" s="353" t="s">
        <v>212</v>
      </c>
      <c r="AN32" s="359" t="s">
        <v>213</v>
      </c>
      <c r="AO32" s="385" t="s">
        <v>27</v>
      </c>
      <c r="AP32" s="354" t="s">
        <v>27</v>
      </c>
    </row>
    <row r="33" spans="2:43" s="15" customFormat="1" ht="18" customHeight="1">
      <c r="B33" s="546"/>
      <c r="C33" s="541"/>
      <c r="D33" s="979"/>
      <c r="E33" s="979"/>
      <c r="F33" s="14" t="s">
        <v>375</v>
      </c>
      <c r="G33" s="650"/>
      <c r="H33" s="651"/>
      <c r="I33" s="651"/>
      <c r="J33" s="651"/>
      <c r="K33" s="651"/>
      <c r="L33" s="651"/>
      <c r="M33" s="651"/>
      <c r="N33" s="651"/>
      <c r="O33" s="651"/>
      <c r="P33" s="651"/>
      <c r="Q33" s="651"/>
      <c r="R33" s="651"/>
      <c r="S33" s="651"/>
      <c r="T33" s="651"/>
      <c r="U33" s="651"/>
      <c r="V33" s="651"/>
      <c r="W33" s="651"/>
      <c r="X33" s="651"/>
      <c r="Y33" s="651"/>
      <c r="Z33" s="651"/>
      <c r="AA33" s="651"/>
      <c r="AB33" s="651"/>
      <c r="AC33" s="651"/>
      <c r="AD33" s="651"/>
      <c r="AE33" s="651"/>
      <c r="AF33" s="651"/>
      <c r="AG33" s="651"/>
      <c r="AH33" s="651"/>
      <c r="AI33" s="651"/>
      <c r="AJ33" s="652"/>
      <c r="AK33" s="397">
        <f>COUNTIF(G33:AJ33,$AK$32)</f>
        <v>0</v>
      </c>
      <c r="AL33" s="365">
        <f>COUNTIF(G33:AJ33,$AL$32)</f>
        <v>0</v>
      </c>
      <c r="AM33" s="365">
        <f>COUNTIF($G33:$AJ33,$AM$32)</f>
        <v>0</v>
      </c>
      <c r="AN33" s="366">
        <f>COUNTIF($G33:$AJ33,$AN$32)</f>
        <v>0</v>
      </c>
      <c r="AO33" s="386">
        <f>SUM(AK33:AN33)</f>
        <v>0</v>
      </c>
      <c r="AP33" s="380">
        <f>AK33+AL33</f>
        <v>0</v>
      </c>
    </row>
    <row r="34" spans="2:43" s="15" customFormat="1" ht="18" customHeight="1">
      <c r="B34" s="547"/>
      <c r="C34" s="545"/>
      <c r="D34" s="976"/>
      <c r="E34" s="976"/>
      <c r="F34" s="538"/>
      <c r="G34" s="650"/>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4"/>
      <c r="AK34" s="398">
        <f>COUNTIF(G34:AJ34,$AK$32)</f>
        <v>0</v>
      </c>
      <c r="AL34" s="370">
        <f>COUNTIF(G34:AJ34,$AL$32)</f>
        <v>0</v>
      </c>
      <c r="AM34" s="370">
        <f>COUNTIF($G34:$AJ34,$AM$32)</f>
        <v>0</v>
      </c>
      <c r="AN34" s="371">
        <f>COUNTIF($G34:$AJ34,$AN$32)</f>
        <v>0</v>
      </c>
      <c r="AO34" s="388">
        <f>SUM(AK34:AN34)</f>
        <v>0</v>
      </c>
      <c r="AP34" s="382">
        <f>AK34+AL34</f>
        <v>0</v>
      </c>
    </row>
    <row r="35" spans="2:43" ht="18" customHeight="1">
      <c r="F35" s="364" t="s">
        <v>262</v>
      </c>
      <c r="G35" s="365">
        <f>COUNTIF(G33:G34,$AK$16)</f>
        <v>0</v>
      </c>
      <c r="H35" s="397">
        <f t="shared" ref="H35:AJ35" si="15">COUNTIF(H33:H34,$AK$16)</f>
        <v>0</v>
      </c>
      <c r="I35" s="397">
        <f t="shared" si="15"/>
        <v>0</v>
      </c>
      <c r="J35" s="397">
        <f t="shared" si="15"/>
        <v>0</v>
      </c>
      <c r="K35" s="397">
        <f t="shared" si="15"/>
        <v>0</v>
      </c>
      <c r="L35" s="397">
        <f t="shared" si="15"/>
        <v>0</v>
      </c>
      <c r="M35" s="397">
        <f t="shared" si="15"/>
        <v>0</v>
      </c>
      <c r="N35" s="397">
        <f t="shared" si="15"/>
        <v>0</v>
      </c>
      <c r="O35" s="397">
        <f t="shared" si="15"/>
        <v>0</v>
      </c>
      <c r="P35" s="397">
        <f t="shared" si="15"/>
        <v>0</v>
      </c>
      <c r="Q35" s="397">
        <f t="shared" si="15"/>
        <v>0</v>
      </c>
      <c r="R35" s="397">
        <f t="shared" si="15"/>
        <v>0</v>
      </c>
      <c r="S35" s="397">
        <f t="shared" si="15"/>
        <v>0</v>
      </c>
      <c r="T35" s="397">
        <f t="shared" si="15"/>
        <v>0</v>
      </c>
      <c r="U35" s="397">
        <f t="shared" si="15"/>
        <v>0</v>
      </c>
      <c r="V35" s="397">
        <f t="shared" si="15"/>
        <v>0</v>
      </c>
      <c r="W35" s="397">
        <f t="shared" si="15"/>
        <v>0</v>
      </c>
      <c r="X35" s="397">
        <f t="shared" si="15"/>
        <v>0</v>
      </c>
      <c r="Y35" s="397">
        <f t="shared" si="15"/>
        <v>0</v>
      </c>
      <c r="Z35" s="397">
        <f t="shared" si="15"/>
        <v>0</v>
      </c>
      <c r="AA35" s="397">
        <f t="shared" si="15"/>
        <v>0</v>
      </c>
      <c r="AB35" s="397">
        <f t="shared" si="15"/>
        <v>0</v>
      </c>
      <c r="AC35" s="397">
        <f t="shared" si="15"/>
        <v>0</v>
      </c>
      <c r="AD35" s="397">
        <f t="shared" si="15"/>
        <v>0</v>
      </c>
      <c r="AE35" s="397">
        <f t="shared" si="15"/>
        <v>0</v>
      </c>
      <c r="AF35" s="397">
        <f t="shared" si="15"/>
        <v>0</v>
      </c>
      <c r="AG35" s="397">
        <f t="shared" si="15"/>
        <v>0</v>
      </c>
      <c r="AH35" s="397">
        <f t="shared" si="15"/>
        <v>0</v>
      </c>
      <c r="AI35" s="397">
        <f t="shared" si="15"/>
        <v>0</v>
      </c>
      <c r="AJ35" s="531">
        <f t="shared" si="15"/>
        <v>0</v>
      </c>
    </row>
    <row r="36" spans="2:43" ht="18" customHeight="1">
      <c r="F36" s="367" t="s">
        <v>216</v>
      </c>
      <c r="G36" s="368">
        <f>COUNTIF(G33:G34,$AL$16)</f>
        <v>0</v>
      </c>
      <c r="H36" s="532">
        <f t="shared" ref="H36:AJ36" si="16">COUNTIF(H33:H34,$AL$16)</f>
        <v>0</v>
      </c>
      <c r="I36" s="532">
        <f t="shared" si="16"/>
        <v>0</v>
      </c>
      <c r="J36" s="532">
        <f t="shared" si="16"/>
        <v>0</v>
      </c>
      <c r="K36" s="532">
        <f t="shared" si="16"/>
        <v>0</v>
      </c>
      <c r="L36" s="532">
        <f t="shared" si="16"/>
        <v>0</v>
      </c>
      <c r="M36" s="532">
        <f t="shared" si="16"/>
        <v>0</v>
      </c>
      <c r="N36" s="532">
        <f t="shared" si="16"/>
        <v>0</v>
      </c>
      <c r="O36" s="532">
        <f t="shared" si="16"/>
        <v>0</v>
      </c>
      <c r="P36" s="532">
        <f t="shared" si="16"/>
        <v>0</v>
      </c>
      <c r="Q36" s="532">
        <f t="shared" si="16"/>
        <v>0</v>
      </c>
      <c r="R36" s="532">
        <f t="shared" si="16"/>
        <v>0</v>
      </c>
      <c r="S36" s="532">
        <f t="shared" si="16"/>
        <v>0</v>
      </c>
      <c r="T36" s="532">
        <f t="shared" si="16"/>
        <v>0</v>
      </c>
      <c r="U36" s="532">
        <f t="shared" si="16"/>
        <v>0</v>
      </c>
      <c r="V36" s="532">
        <f t="shared" si="16"/>
        <v>0</v>
      </c>
      <c r="W36" s="532">
        <f t="shared" si="16"/>
        <v>0</v>
      </c>
      <c r="X36" s="532">
        <f t="shared" si="16"/>
        <v>0</v>
      </c>
      <c r="Y36" s="532">
        <f t="shared" si="16"/>
        <v>0</v>
      </c>
      <c r="Z36" s="532">
        <f t="shared" si="16"/>
        <v>0</v>
      </c>
      <c r="AA36" s="532">
        <f t="shared" si="16"/>
        <v>0</v>
      </c>
      <c r="AB36" s="532">
        <f t="shared" si="16"/>
        <v>0</v>
      </c>
      <c r="AC36" s="532">
        <f t="shared" si="16"/>
        <v>0</v>
      </c>
      <c r="AD36" s="532">
        <f t="shared" si="16"/>
        <v>0</v>
      </c>
      <c r="AE36" s="532">
        <f t="shared" si="16"/>
        <v>0</v>
      </c>
      <c r="AF36" s="532">
        <f t="shared" si="16"/>
        <v>0</v>
      </c>
      <c r="AG36" s="532">
        <f t="shared" si="16"/>
        <v>0</v>
      </c>
      <c r="AH36" s="532">
        <f t="shared" si="16"/>
        <v>0</v>
      </c>
      <c r="AI36" s="532">
        <f>COUNTIF(AI33:AI34,$AL$16)</f>
        <v>0</v>
      </c>
      <c r="AJ36" s="533">
        <f t="shared" si="16"/>
        <v>0</v>
      </c>
    </row>
    <row r="37" spans="2:43" ht="18" customHeight="1">
      <c r="F37" s="367" t="s">
        <v>270</v>
      </c>
      <c r="G37" s="368">
        <f>COUNTIF(G33:G34,$AM$16)</f>
        <v>0</v>
      </c>
      <c r="H37" s="532">
        <f t="shared" ref="H37:AJ37" si="17">COUNTIF(H33:H34,$AM$16)</f>
        <v>0</v>
      </c>
      <c r="I37" s="532">
        <f t="shared" si="17"/>
        <v>0</v>
      </c>
      <c r="J37" s="532">
        <f t="shared" si="17"/>
        <v>0</v>
      </c>
      <c r="K37" s="532">
        <f t="shared" si="17"/>
        <v>0</v>
      </c>
      <c r="L37" s="532">
        <f t="shared" si="17"/>
        <v>0</v>
      </c>
      <c r="M37" s="532">
        <f t="shared" si="17"/>
        <v>0</v>
      </c>
      <c r="N37" s="532">
        <f t="shared" si="17"/>
        <v>0</v>
      </c>
      <c r="O37" s="532">
        <f t="shared" si="17"/>
        <v>0</v>
      </c>
      <c r="P37" s="532">
        <f t="shared" si="17"/>
        <v>0</v>
      </c>
      <c r="Q37" s="532">
        <f t="shared" si="17"/>
        <v>0</v>
      </c>
      <c r="R37" s="532">
        <f t="shared" si="17"/>
        <v>0</v>
      </c>
      <c r="S37" s="532">
        <f t="shared" si="17"/>
        <v>0</v>
      </c>
      <c r="T37" s="532">
        <f t="shared" si="17"/>
        <v>0</v>
      </c>
      <c r="U37" s="532">
        <f t="shared" si="17"/>
        <v>0</v>
      </c>
      <c r="V37" s="532">
        <f t="shared" si="17"/>
        <v>0</v>
      </c>
      <c r="W37" s="532">
        <f t="shared" si="17"/>
        <v>0</v>
      </c>
      <c r="X37" s="532">
        <f t="shared" si="17"/>
        <v>0</v>
      </c>
      <c r="Y37" s="532">
        <f t="shared" si="17"/>
        <v>0</v>
      </c>
      <c r="Z37" s="532">
        <f t="shared" si="17"/>
        <v>0</v>
      </c>
      <c r="AA37" s="532">
        <f t="shared" si="17"/>
        <v>0</v>
      </c>
      <c r="AB37" s="532">
        <f t="shared" si="17"/>
        <v>0</v>
      </c>
      <c r="AC37" s="532">
        <f t="shared" si="17"/>
        <v>0</v>
      </c>
      <c r="AD37" s="532">
        <f t="shared" si="17"/>
        <v>0</v>
      </c>
      <c r="AE37" s="532">
        <f t="shared" si="17"/>
        <v>0</v>
      </c>
      <c r="AF37" s="532">
        <f t="shared" si="17"/>
        <v>0</v>
      </c>
      <c r="AG37" s="532">
        <f t="shared" si="17"/>
        <v>0</v>
      </c>
      <c r="AH37" s="532">
        <f t="shared" si="17"/>
        <v>0</v>
      </c>
      <c r="AI37" s="532">
        <f t="shared" si="17"/>
        <v>0</v>
      </c>
      <c r="AJ37" s="533">
        <f t="shared" si="17"/>
        <v>0</v>
      </c>
    </row>
    <row r="38" spans="2:43" ht="18" customHeight="1">
      <c r="F38" s="539" t="s">
        <v>271</v>
      </c>
      <c r="G38" s="370">
        <f t="shared" ref="G38:AJ38" si="18">COUNTIF(G33:G34,$AN$16)</f>
        <v>0</v>
      </c>
      <c r="H38" s="398">
        <f t="shared" si="18"/>
        <v>0</v>
      </c>
      <c r="I38" s="398">
        <f t="shared" si="18"/>
        <v>0</v>
      </c>
      <c r="J38" s="398">
        <f t="shared" si="18"/>
        <v>0</v>
      </c>
      <c r="K38" s="398">
        <f t="shared" si="18"/>
        <v>0</v>
      </c>
      <c r="L38" s="398">
        <f t="shared" si="18"/>
        <v>0</v>
      </c>
      <c r="M38" s="398">
        <f t="shared" si="18"/>
        <v>0</v>
      </c>
      <c r="N38" s="398">
        <f t="shared" si="18"/>
        <v>0</v>
      </c>
      <c r="O38" s="398">
        <f t="shared" si="18"/>
        <v>0</v>
      </c>
      <c r="P38" s="398">
        <f t="shared" si="18"/>
        <v>0</v>
      </c>
      <c r="Q38" s="398">
        <f t="shared" si="18"/>
        <v>0</v>
      </c>
      <c r="R38" s="398">
        <f t="shared" si="18"/>
        <v>0</v>
      </c>
      <c r="S38" s="398">
        <f t="shared" si="18"/>
        <v>0</v>
      </c>
      <c r="T38" s="398">
        <f t="shared" si="18"/>
        <v>0</v>
      </c>
      <c r="U38" s="398">
        <f t="shared" si="18"/>
        <v>0</v>
      </c>
      <c r="V38" s="398">
        <f t="shared" si="18"/>
        <v>0</v>
      </c>
      <c r="W38" s="398">
        <f t="shared" si="18"/>
        <v>0</v>
      </c>
      <c r="X38" s="398">
        <f t="shared" si="18"/>
        <v>0</v>
      </c>
      <c r="Y38" s="398">
        <f t="shared" si="18"/>
        <v>0</v>
      </c>
      <c r="Z38" s="398">
        <f t="shared" si="18"/>
        <v>0</v>
      </c>
      <c r="AA38" s="398">
        <f t="shared" si="18"/>
        <v>0</v>
      </c>
      <c r="AB38" s="398">
        <f t="shared" si="18"/>
        <v>0</v>
      </c>
      <c r="AC38" s="398">
        <f t="shared" si="18"/>
        <v>0</v>
      </c>
      <c r="AD38" s="398">
        <f t="shared" si="18"/>
        <v>0</v>
      </c>
      <c r="AE38" s="398">
        <f t="shared" si="18"/>
        <v>0</v>
      </c>
      <c r="AF38" s="398">
        <f t="shared" si="18"/>
        <v>0</v>
      </c>
      <c r="AG38" s="398">
        <f t="shared" si="18"/>
        <v>0</v>
      </c>
      <c r="AH38" s="398">
        <f t="shared" si="18"/>
        <v>0</v>
      </c>
      <c r="AI38" s="398">
        <f t="shared" si="18"/>
        <v>0</v>
      </c>
      <c r="AJ38" s="534">
        <f t="shared" si="18"/>
        <v>0</v>
      </c>
    </row>
    <row r="39" spans="2:43" ht="18" customHeight="1">
      <c r="F39" s="372" t="s">
        <v>217</v>
      </c>
      <c r="G39" s="373">
        <f>SUM(G35:G38,G23:G26)</f>
        <v>6</v>
      </c>
      <c r="H39" s="373">
        <f t="shared" ref="H39:AJ39" si="19">SUM(H35:H38,H23:H26)</f>
        <v>6</v>
      </c>
      <c r="I39" s="373">
        <f t="shared" si="19"/>
        <v>0</v>
      </c>
      <c r="J39" s="373">
        <f t="shared" si="19"/>
        <v>0</v>
      </c>
      <c r="K39" s="373">
        <f t="shared" si="19"/>
        <v>0</v>
      </c>
      <c r="L39" s="373">
        <f t="shared" si="19"/>
        <v>0</v>
      </c>
      <c r="M39" s="373">
        <f t="shared" si="19"/>
        <v>0</v>
      </c>
      <c r="N39" s="373">
        <f t="shared" si="19"/>
        <v>0</v>
      </c>
      <c r="O39" s="373">
        <f t="shared" si="19"/>
        <v>0</v>
      </c>
      <c r="P39" s="373">
        <f t="shared" si="19"/>
        <v>0</v>
      </c>
      <c r="Q39" s="373">
        <f t="shared" si="19"/>
        <v>0</v>
      </c>
      <c r="R39" s="373">
        <f t="shared" si="19"/>
        <v>0</v>
      </c>
      <c r="S39" s="373">
        <f t="shared" si="19"/>
        <v>0</v>
      </c>
      <c r="T39" s="373">
        <f t="shared" si="19"/>
        <v>0</v>
      </c>
      <c r="U39" s="373">
        <f t="shared" si="19"/>
        <v>0</v>
      </c>
      <c r="V39" s="373">
        <f t="shared" si="19"/>
        <v>0</v>
      </c>
      <c r="W39" s="373">
        <f t="shared" si="19"/>
        <v>0</v>
      </c>
      <c r="X39" s="373">
        <f t="shared" si="19"/>
        <v>0</v>
      </c>
      <c r="Y39" s="373">
        <f t="shared" si="19"/>
        <v>0</v>
      </c>
      <c r="Z39" s="373">
        <f t="shared" si="19"/>
        <v>0</v>
      </c>
      <c r="AA39" s="373">
        <f t="shared" si="19"/>
        <v>0</v>
      </c>
      <c r="AB39" s="373">
        <f t="shared" si="19"/>
        <v>0</v>
      </c>
      <c r="AC39" s="373">
        <f t="shared" si="19"/>
        <v>0</v>
      </c>
      <c r="AD39" s="373">
        <f t="shared" si="19"/>
        <v>0</v>
      </c>
      <c r="AE39" s="373">
        <f t="shared" si="19"/>
        <v>0</v>
      </c>
      <c r="AF39" s="373">
        <f t="shared" si="19"/>
        <v>0</v>
      </c>
      <c r="AG39" s="373">
        <f t="shared" si="19"/>
        <v>0</v>
      </c>
      <c r="AH39" s="373">
        <f t="shared" si="19"/>
        <v>0</v>
      </c>
      <c r="AI39" s="373">
        <f t="shared" si="19"/>
        <v>0</v>
      </c>
      <c r="AJ39" s="374">
        <f t="shared" si="19"/>
        <v>0</v>
      </c>
    </row>
    <row r="42" spans="2:43" ht="18" customHeight="1"/>
    <row r="43" spans="2:43" ht="33" customHeight="1">
      <c r="B43" s="16" t="s">
        <v>30</v>
      </c>
      <c r="C43" s="17" t="s">
        <v>31</v>
      </c>
      <c r="D43" s="346">
        <v>12</v>
      </c>
      <c r="E43" s="510" t="s">
        <v>207</v>
      </c>
      <c r="F43" s="18"/>
      <c r="G43" s="11"/>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2:43" ht="18" customHeight="1">
      <c r="B44" s="968" t="s">
        <v>21</v>
      </c>
      <c r="C44" s="965" t="s">
        <v>224</v>
      </c>
      <c r="D44" s="969" t="s">
        <v>22</v>
      </c>
      <c r="E44" s="970"/>
      <c r="F44" s="980" t="s">
        <v>23</v>
      </c>
      <c r="G44" s="977" t="s">
        <v>24</v>
      </c>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8"/>
      <c r="AK44" s="362" t="s">
        <v>220</v>
      </c>
      <c r="AL44" s="363" t="s">
        <v>221</v>
      </c>
      <c r="AM44" s="363" t="s">
        <v>222</v>
      </c>
      <c r="AN44" s="390" t="s">
        <v>221</v>
      </c>
      <c r="AO44" s="11"/>
      <c r="AP44" s="11"/>
    </row>
    <row r="45" spans="2:43" ht="18" customHeight="1">
      <c r="B45" s="963"/>
      <c r="C45" s="966"/>
      <c r="D45" s="971"/>
      <c r="E45" s="972"/>
      <c r="F45" s="981"/>
      <c r="G45" s="355"/>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13"/>
      <c r="AK45" s="395">
        <v>1100</v>
      </c>
      <c r="AL45" s="361">
        <v>1100</v>
      </c>
      <c r="AM45" s="361" t="s">
        <v>214</v>
      </c>
      <c r="AN45" s="391" t="s">
        <v>214</v>
      </c>
      <c r="AO45" s="389" t="s">
        <v>218</v>
      </c>
      <c r="AP45" s="527" t="s">
        <v>265</v>
      </c>
    </row>
    <row r="46" spans="2:43" ht="18" customHeight="1">
      <c r="B46" s="964"/>
      <c r="C46" s="967"/>
      <c r="D46" s="973"/>
      <c r="E46" s="974"/>
      <c r="F46" s="982"/>
      <c r="G46" s="357">
        <v>45201</v>
      </c>
      <c r="H46" s="358">
        <v>45202</v>
      </c>
      <c r="I46" s="358">
        <v>45203</v>
      </c>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47"/>
      <c r="AK46" s="396" t="s">
        <v>25</v>
      </c>
      <c r="AL46" s="353" t="s">
        <v>26</v>
      </c>
      <c r="AM46" s="353" t="s">
        <v>212</v>
      </c>
      <c r="AN46" s="359" t="s">
        <v>213</v>
      </c>
      <c r="AO46" s="385" t="s">
        <v>27</v>
      </c>
      <c r="AP46" s="354" t="s">
        <v>27</v>
      </c>
      <c r="AQ46" s="404" t="s">
        <v>225</v>
      </c>
    </row>
    <row r="47" spans="2:43" ht="18" customHeight="1">
      <c r="B47" s="546" t="s">
        <v>339</v>
      </c>
      <c r="C47" s="541" t="s">
        <v>352</v>
      </c>
      <c r="D47" s="979" t="s">
        <v>365</v>
      </c>
      <c r="E47" s="979"/>
      <c r="F47" s="14" t="s">
        <v>375</v>
      </c>
      <c r="G47" s="650" t="s">
        <v>210</v>
      </c>
      <c r="H47" s="651" t="s">
        <v>210</v>
      </c>
      <c r="I47" s="651" t="s">
        <v>210</v>
      </c>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2"/>
      <c r="AK47" s="399">
        <f>COUNTIF(G47:AJ47,$AK$46)</f>
        <v>3</v>
      </c>
      <c r="AL47" s="365">
        <f>COUNTIF(G47:AJ47,$AL$46)</f>
        <v>0</v>
      </c>
      <c r="AM47" s="365">
        <f>COUNTIF($G47:$AJ47,$AM$46)</f>
        <v>0</v>
      </c>
      <c r="AN47" s="366">
        <f>COUNTIF($G47:$AJ47,$AN$46)</f>
        <v>0</v>
      </c>
      <c r="AO47" s="386">
        <f>SUM(AK47:AN47)</f>
        <v>3</v>
      </c>
      <c r="AP47" s="380">
        <f>AK47+AL47</f>
        <v>3</v>
      </c>
      <c r="AQ47" s="404">
        <f>AK47+AM47</f>
        <v>3</v>
      </c>
    </row>
    <row r="48" spans="2:43" ht="18" customHeight="1">
      <c r="B48" s="548" t="s">
        <v>340</v>
      </c>
      <c r="C48" s="543" t="s">
        <v>353</v>
      </c>
      <c r="D48" s="975" t="s">
        <v>365</v>
      </c>
      <c r="E48" s="975"/>
      <c r="F48" s="14" t="s">
        <v>375</v>
      </c>
      <c r="G48" s="650" t="s">
        <v>210</v>
      </c>
      <c r="H48" s="653" t="s">
        <v>210</v>
      </c>
      <c r="I48" s="653" t="s">
        <v>210</v>
      </c>
      <c r="J48" s="653"/>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3"/>
      <c r="AJ48" s="654"/>
      <c r="AK48" s="377">
        <f>COUNTIF(G48:AJ48,$AK$46)</f>
        <v>3</v>
      </c>
      <c r="AL48" s="368">
        <f t="shared" ref="AL48:AL65" si="20">COUNTIF(G48:AJ48,$AL$46)</f>
        <v>0</v>
      </c>
      <c r="AM48" s="368">
        <f>COUNTIF($G48:$AJ48,$AM$46)</f>
        <v>0</v>
      </c>
      <c r="AN48" s="369">
        <f t="shared" ref="AN48:AN65" si="21">COUNTIF($G48:$AJ48,$AN$46)</f>
        <v>0</v>
      </c>
      <c r="AO48" s="387">
        <f t="shared" ref="AO48:AO65" si="22">SUM(AK48:AN48)</f>
        <v>3</v>
      </c>
      <c r="AP48" s="381">
        <f t="shared" ref="AP48:AP65" si="23">AK48+AL48</f>
        <v>3</v>
      </c>
      <c r="AQ48" s="404">
        <f t="shared" ref="AQ48:AQ65" si="24">AK48+AM48</f>
        <v>3</v>
      </c>
    </row>
    <row r="49" spans="2:43" ht="18" customHeight="1">
      <c r="B49" s="548" t="s">
        <v>341</v>
      </c>
      <c r="C49" s="543" t="s">
        <v>354</v>
      </c>
      <c r="D49" s="975" t="s">
        <v>374</v>
      </c>
      <c r="E49" s="975"/>
      <c r="F49" s="14" t="s">
        <v>375</v>
      </c>
      <c r="G49" s="650" t="s">
        <v>210</v>
      </c>
      <c r="H49" s="653" t="s">
        <v>210</v>
      </c>
      <c r="I49" s="653" t="s">
        <v>210</v>
      </c>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4"/>
      <c r="AK49" s="377">
        <f t="shared" ref="AK49:AK64" si="25">COUNTIF(G49:AJ49,$AK$46)</f>
        <v>3</v>
      </c>
      <c r="AL49" s="368">
        <f t="shared" si="20"/>
        <v>0</v>
      </c>
      <c r="AM49" s="368">
        <f t="shared" ref="AM49:AM65" si="26">COUNTIF($G49:$AJ49,$AM$46)</f>
        <v>0</v>
      </c>
      <c r="AN49" s="369">
        <f t="shared" si="21"/>
        <v>0</v>
      </c>
      <c r="AO49" s="387">
        <f t="shared" si="22"/>
        <v>3</v>
      </c>
      <c r="AP49" s="381">
        <f t="shared" si="23"/>
        <v>3</v>
      </c>
      <c r="AQ49" s="404">
        <f t="shared" si="24"/>
        <v>3</v>
      </c>
    </row>
    <row r="50" spans="2:43" ht="18" customHeight="1">
      <c r="B50" s="548" t="s">
        <v>341</v>
      </c>
      <c r="C50" s="543" t="s">
        <v>355</v>
      </c>
      <c r="D50" s="975" t="s">
        <v>374</v>
      </c>
      <c r="E50" s="975"/>
      <c r="F50" s="14" t="s">
        <v>375</v>
      </c>
      <c r="G50" s="650" t="s">
        <v>210</v>
      </c>
      <c r="H50" s="653" t="s">
        <v>210</v>
      </c>
      <c r="I50" s="653" t="s">
        <v>210</v>
      </c>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4"/>
      <c r="AK50" s="377">
        <f t="shared" si="25"/>
        <v>3</v>
      </c>
      <c r="AL50" s="368">
        <f t="shared" si="20"/>
        <v>0</v>
      </c>
      <c r="AM50" s="368">
        <f t="shared" si="26"/>
        <v>0</v>
      </c>
      <c r="AN50" s="369">
        <f t="shared" si="21"/>
        <v>0</v>
      </c>
      <c r="AO50" s="387">
        <f t="shared" si="22"/>
        <v>3</v>
      </c>
      <c r="AP50" s="381">
        <f t="shared" si="23"/>
        <v>3</v>
      </c>
      <c r="AQ50" s="404">
        <f t="shared" si="24"/>
        <v>3</v>
      </c>
    </row>
    <row r="51" spans="2:43" ht="18" customHeight="1">
      <c r="B51" s="548" t="s">
        <v>341</v>
      </c>
      <c r="C51" s="543" t="s">
        <v>356</v>
      </c>
      <c r="D51" s="975" t="s">
        <v>374</v>
      </c>
      <c r="E51" s="975"/>
      <c r="F51" s="14" t="s">
        <v>375</v>
      </c>
      <c r="G51" s="650" t="s">
        <v>210</v>
      </c>
      <c r="H51" s="653" t="s">
        <v>210</v>
      </c>
      <c r="I51" s="653" t="s">
        <v>210</v>
      </c>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4"/>
      <c r="AK51" s="377">
        <f t="shared" si="25"/>
        <v>3</v>
      </c>
      <c r="AL51" s="368">
        <f t="shared" si="20"/>
        <v>0</v>
      </c>
      <c r="AM51" s="368">
        <f t="shared" si="26"/>
        <v>0</v>
      </c>
      <c r="AN51" s="369">
        <f t="shared" si="21"/>
        <v>0</v>
      </c>
      <c r="AO51" s="387">
        <f t="shared" si="22"/>
        <v>3</v>
      </c>
      <c r="AP51" s="381">
        <f t="shared" si="23"/>
        <v>3</v>
      </c>
      <c r="AQ51" s="404">
        <f t="shared" si="24"/>
        <v>3</v>
      </c>
    </row>
    <row r="52" spans="2:43" ht="18" customHeight="1">
      <c r="B52" s="548" t="s">
        <v>342</v>
      </c>
      <c r="C52" s="543" t="s">
        <v>357</v>
      </c>
      <c r="D52" s="975" t="s">
        <v>374</v>
      </c>
      <c r="E52" s="975"/>
      <c r="F52" s="14" t="s">
        <v>375</v>
      </c>
      <c r="G52" s="650" t="s">
        <v>210</v>
      </c>
      <c r="H52" s="653" t="s">
        <v>210</v>
      </c>
      <c r="I52" s="653" t="s">
        <v>210</v>
      </c>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4"/>
      <c r="AK52" s="377">
        <f t="shared" si="25"/>
        <v>3</v>
      </c>
      <c r="AL52" s="368">
        <f t="shared" si="20"/>
        <v>0</v>
      </c>
      <c r="AM52" s="368">
        <f t="shared" si="26"/>
        <v>0</v>
      </c>
      <c r="AN52" s="369">
        <f t="shared" si="21"/>
        <v>0</v>
      </c>
      <c r="AO52" s="387">
        <f t="shared" si="22"/>
        <v>3</v>
      </c>
      <c r="AP52" s="381">
        <f t="shared" si="23"/>
        <v>3</v>
      </c>
      <c r="AQ52" s="404">
        <f t="shared" si="24"/>
        <v>3</v>
      </c>
    </row>
    <row r="53" spans="2:43" ht="18" customHeight="1">
      <c r="B53" s="548" t="s">
        <v>342</v>
      </c>
      <c r="C53" s="543" t="s">
        <v>358</v>
      </c>
      <c r="D53" s="975" t="s">
        <v>374</v>
      </c>
      <c r="E53" s="975"/>
      <c r="F53" s="14" t="s">
        <v>375</v>
      </c>
      <c r="G53" s="650" t="s">
        <v>210</v>
      </c>
      <c r="H53" s="653" t="s">
        <v>210</v>
      </c>
      <c r="I53" s="653" t="s">
        <v>210</v>
      </c>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4"/>
      <c r="AK53" s="377">
        <f t="shared" si="25"/>
        <v>3</v>
      </c>
      <c r="AL53" s="368">
        <f t="shared" si="20"/>
        <v>0</v>
      </c>
      <c r="AM53" s="368">
        <f t="shared" si="26"/>
        <v>0</v>
      </c>
      <c r="AN53" s="369">
        <f t="shared" si="21"/>
        <v>0</v>
      </c>
      <c r="AO53" s="387">
        <f t="shared" si="22"/>
        <v>3</v>
      </c>
      <c r="AP53" s="381">
        <f t="shared" si="23"/>
        <v>3</v>
      </c>
      <c r="AQ53" s="404">
        <f t="shared" si="24"/>
        <v>3</v>
      </c>
    </row>
    <row r="54" spans="2:43" ht="18" customHeight="1">
      <c r="B54" s="548" t="s">
        <v>342</v>
      </c>
      <c r="C54" s="543" t="s">
        <v>359</v>
      </c>
      <c r="D54" s="975" t="s">
        <v>374</v>
      </c>
      <c r="E54" s="975"/>
      <c r="F54" s="14" t="s">
        <v>375</v>
      </c>
      <c r="G54" s="650" t="s">
        <v>210</v>
      </c>
      <c r="H54" s="653" t="s">
        <v>210</v>
      </c>
      <c r="I54" s="653" t="s">
        <v>210</v>
      </c>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4"/>
      <c r="AK54" s="377">
        <f t="shared" si="25"/>
        <v>3</v>
      </c>
      <c r="AL54" s="368">
        <f t="shared" si="20"/>
        <v>0</v>
      </c>
      <c r="AM54" s="368">
        <f t="shared" si="26"/>
        <v>0</v>
      </c>
      <c r="AN54" s="369">
        <f t="shared" si="21"/>
        <v>0</v>
      </c>
      <c r="AO54" s="387">
        <f t="shared" si="22"/>
        <v>3</v>
      </c>
      <c r="AP54" s="381">
        <f t="shared" si="23"/>
        <v>3</v>
      </c>
      <c r="AQ54" s="404">
        <f t="shared" si="24"/>
        <v>3</v>
      </c>
    </row>
    <row r="55" spans="2:43" ht="18" customHeight="1">
      <c r="B55" s="548" t="s">
        <v>343</v>
      </c>
      <c r="C55" s="543" t="s">
        <v>360</v>
      </c>
      <c r="D55" s="975" t="s">
        <v>374</v>
      </c>
      <c r="E55" s="975"/>
      <c r="F55" s="14" t="s">
        <v>375</v>
      </c>
      <c r="G55" s="650" t="s">
        <v>210</v>
      </c>
      <c r="H55" s="653" t="s">
        <v>210</v>
      </c>
      <c r="I55" s="653" t="s">
        <v>210</v>
      </c>
      <c r="J55" s="653"/>
      <c r="K55" s="653"/>
      <c r="L55" s="653"/>
      <c r="M55" s="653"/>
      <c r="N55" s="653"/>
      <c r="O55" s="653"/>
      <c r="P55" s="653"/>
      <c r="Q55" s="653"/>
      <c r="R55" s="653"/>
      <c r="S55" s="653"/>
      <c r="T55" s="653"/>
      <c r="U55" s="653"/>
      <c r="V55" s="653"/>
      <c r="W55" s="653"/>
      <c r="X55" s="653"/>
      <c r="Y55" s="653"/>
      <c r="Z55" s="653"/>
      <c r="AA55" s="653"/>
      <c r="AB55" s="653"/>
      <c r="AC55" s="653"/>
      <c r="AD55" s="653"/>
      <c r="AE55" s="653"/>
      <c r="AF55" s="653"/>
      <c r="AG55" s="653"/>
      <c r="AH55" s="653"/>
      <c r="AI55" s="653"/>
      <c r="AJ55" s="654"/>
      <c r="AK55" s="377">
        <f t="shared" si="25"/>
        <v>3</v>
      </c>
      <c r="AL55" s="368">
        <f t="shared" si="20"/>
        <v>0</v>
      </c>
      <c r="AM55" s="368">
        <f t="shared" si="26"/>
        <v>0</v>
      </c>
      <c r="AN55" s="369">
        <f t="shared" si="21"/>
        <v>0</v>
      </c>
      <c r="AO55" s="387">
        <f t="shared" si="22"/>
        <v>3</v>
      </c>
      <c r="AP55" s="381">
        <f t="shared" si="23"/>
        <v>3</v>
      </c>
      <c r="AQ55" s="404">
        <f t="shared" si="24"/>
        <v>3</v>
      </c>
    </row>
    <row r="56" spans="2:43" ht="18" customHeight="1">
      <c r="B56" s="548" t="s">
        <v>343</v>
      </c>
      <c r="C56" s="543" t="s">
        <v>348</v>
      </c>
      <c r="D56" s="975" t="s">
        <v>374</v>
      </c>
      <c r="E56" s="975"/>
      <c r="F56" s="14" t="s">
        <v>375</v>
      </c>
      <c r="G56" s="650" t="s">
        <v>210</v>
      </c>
      <c r="H56" s="653" t="s">
        <v>211</v>
      </c>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c r="AI56" s="653"/>
      <c r="AJ56" s="654"/>
      <c r="AK56" s="377">
        <f t="shared" si="25"/>
        <v>1</v>
      </c>
      <c r="AL56" s="368">
        <f t="shared" si="20"/>
        <v>0</v>
      </c>
      <c r="AM56" s="368">
        <f t="shared" si="26"/>
        <v>1</v>
      </c>
      <c r="AN56" s="369">
        <f t="shared" si="21"/>
        <v>0</v>
      </c>
      <c r="AO56" s="387">
        <f t="shared" si="22"/>
        <v>2</v>
      </c>
      <c r="AP56" s="381">
        <f t="shared" si="23"/>
        <v>1</v>
      </c>
      <c r="AQ56" s="404">
        <f t="shared" si="24"/>
        <v>2</v>
      </c>
    </row>
    <row r="57" spans="2:43" ht="18" customHeight="1">
      <c r="B57" s="548" t="s">
        <v>343</v>
      </c>
      <c r="C57" s="543" t="s">
        <v>349</v>
      </c>
      <c r="D57" s="975" t="s">
        <v>374</v>
      </c>
      <c r="E57" s="975"/>
      <c r="F57" s="14" t="s">
        <v>375</v>
      </c>
      <c r="G57" s="650" t="s">
        <v>210</v>
      </c>
      <c r="H57" s="653" t="s">
        <v>211</v>
      </c>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4"/>
      <c r="AK57" s="377">
        <f t="shared" si="25"/>
        <v>1</v>
      </c>
      <c r="AL57" s="368">
        <f t="shared" si="20"/>
        <v>0</v>
      </c>
      <c r="AM57" s="368">
        <f t="shared" si="26"/>
        <v>1</v>
      </c>
      <c r="AN57" s="369">
        <f t="shared" si="21"/>
        <v>0</v>
      </c>
      <c r="AO57" s="387">
        <f t="shared" si="22"/>
        <v>2</v>
      </c>
      <c r="AP57" s="381">
        <f t="shared" si="23"/>
        <v>1</v>
      </c>
      <c r="AQ57" s="404">
        <f t="shared" si="24"/>
        <v>2</v>
      </c>
    </row>
    <row r="58" spans="2:43" ht="18" customHeight="1">
      <c r="B58" s="548" t="s">
        <v>343</v>
      </c>
      <c r="C58" s="543" t="s">
        <v>361</v>
      </c>
      <c r="D58" s="975" t="s">
        <v>374</v>
      </c>
      <c r="E58" s="975"/>
      <c r="F58" s="14" t="s">
        <v>375</v>
      </c>
      <c r="G58" s="650" t="s">
        <v>210</v>
      </c>
      <c r="H58" s="653" t="s">
        <v>210</v>
      </c>
      <c r="I58" s="653" t="s">
        <v>210</v>
      </c>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4"/>
      <c r="AK58" s="377">
        <f t="shared" si="25"/>
        <v>3</v>
      </c>
      <c r="AL58" s="368">
        <f t="shared" si="20"/>
        <v>0</v>
      </c>
      <c r="AM58" s="368">
        <f t="shared" si="26"/>
        <v>0</v>
      </c>
      <c r="AN58" s="369">
        <f t="shared" si="21"/>
        <v>0</v>
      </c>
      <c r="AO58" s="387">
        <f t="shared" si="22"/>
        <v>3</v>
      </c>
      <c r="AP58" s="381">
        <f t="shared" si="23"/>
        <v>3</v>
      </c>
      <c r="AQ58" s="404">
        <f t="shared" si="24"/>
        <v>3</v>
      </c>
    </row>
    <row r="59" spans="2:43" ht="18" customHeight="1">
      <c r="B59" s="548" t="s">
        <v>344</v>
      </c>
      <c r="C59" s="543" t="s">
        <v>350</v>
      </c>
      <c r="D59" s="975" t="s">
        <v>374</v>
      </c>
      <c r="E59" s="975"/>
      <c r="F59" s="14" t="s">
        <v>455</v>
      </c>
      <c r="G59" s="650"/>
      <c r="H59" s="653"/>
      <c r="I59" s="653" t="s">
        <v>210</v>
      </c>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4"/>
      <c r="AK59" s="377">
        <f t="shared" si="25"/>
        <v>1</v>
      </c>
      <c r="AL59" s="368">
        <f t="shared" si="20"/>
        <v>0</v>
      </c>
      <c r="AM59" s="368">
        <f t="shared" si="26"/>
        <v>0</v>
      </c>
      <c r="AN59" s="369">
        <f t="shared" si="21"/>
        <v>0</v>
      </c>
      <c r="AO59" s="387">
        <f t="shared" si="22"/>
        <v>1</v>
      </c>
      <c r="AP59" s="381">
        <f t="shared" si="23"/>
        <v>1</v>
      </c>
      <c r="AQ59" s="404">
        <f t="shared" si="24"/>
        <v>1</v>
      </c>
    </row>
    <row r="60" spans="2:43" ht="18" customHeight="1">
      <c r="B60" s="548" t="s">
        <v>344</v>
      </c>
      <c r="C60" s="543" t="s">
        <v>351</v>
      </c>
      <c r="D60" s="975" t="s">
        <v>374</v>
      </c>
      <c r="E60" s="975"/>
      <c r="F60" s="14" t="s">
        <v>455</v>
      </c>
      <c r="G60" s="650"/>
      <c r="H60" s="653"/>
      <c r="I60" s="653" t="s">
        <v>210</v>
      </c>
      <c r="J60" s="653"/>
      <c r="K60" s="653"/>
      <c r="L60" s="653"/>
      <c r="M60" s="653"/>
      <c r="N60" s="653"/>
      <c r="O60" s="653"/>
      <c r="P60" s="653"/>
      <c r="Q60" s="653"/>
      <c r="R60" s="653"/>
      <c r="S60" s="653"/>
      <c r="T60" s="653"/>
      <c r="U60" s="653"/>
      <c r="V60" s="653"/>
      <c r="W60" s="653"/>
      <c r="X60" s="653"/>
      <c r="Y60" s="653"/>
      <c r="Z60" s="653"/>
      <c r="AA60" s="653"/>
      <c r="AB60" s="653"/>
      <c r="AC60" s="653"/>
      <c r="AD60" s="653"/>
      <c r="AE60" s="653"/>
      <c r="AF60" s="653"/>
      <c r="AG60" s="653"/>
      <c r="AH60" s="653"/>
      <c r="AI60" s="653"/>
      <c r="AJ60" s="654"/>
      <c r="AK60" s="377">
        <f t="shared" si="25"/>
        <v>1</v>
      </c>
      <c r="AL60" s="368">
        <f t="shared" si="20"/>
        <v>0</v>
      </c>
      <c r="AM60" s="368">
        <f t="shared" si="26"/>
        <v>0</v>
      </c>
      <c r="AN60" s="369">
        <f t="shared" si="21"/>
        <v>0</v>
      </c>
      <c r="AO60" s="387">
        <f t="shared" si="22"/>
        <v>1</v>
      </c>
      <c r="AP60" s="381">
        <f t="shared" si="23"/>
        <v>1</v>
      </c>
      <c r="AQ60" s="404">
        <f t="shared" si="24"/>
        <v>1</v>
      </c>
    </row>
    <row r="61" spans="2:43" ht="18" customHeight="1">
      <c r="B61" s="548"/>
      <c r="C61" s="543"/>
      <c r="D61" s="975"/>
      <c r="E61" s="975"/>
      <c r="F61" s="14"/>
      <c r="G61" s="650"/>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4"/>
      <c r="AK61" s="377">
        <f t="shared" si="25"/>
        <v>0</v>
      </c>
      <c r="AL61" s="368">
        <f t="shared" si="20"/>
        <v>0</v>
      </c>
      <c r="AM61" s="368">
        <f t="shared" si="26"/>
        <v>0</v>
      </c>
      <c r="AN61" s="369">
        <f t="shared" si="21"/>
        <v>0</v>
      </c>
      <c r="AO61" s="387">
        <f t="shared" si="22"/>
        <v>0</v>
      </c>
      <c r="AP61" s="381">
        <f t="shared" si="23"/>
        <v>0</v>
      </c>
      <c r="AQ61" s="404">
        <f t="shared" si="24"/>
        <v>0</v>
      </c>
    </row>
    <row r="62" spans="2:43" ht="18" customHeight="1">
      <c r="B62" s="548"/>
      <c r="C62" s="543"/>
      <c r="D62" s="975"/>
      <c r="E62" s="975"/>
      <c r="F62" s="14"/>
      <c r="G62" s="650"/>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4"/>
      <c r="AK62" s="377">
        <f t="shared" si="25"/>
        <v>0</v>
      </c>
      <c r="AL62" s="368">
        <f t="shared" si="20"/>
        <v>0</v>
      </c>
      <c r="AM62" s="368">
        <f t="shared" si="26"/>
        <v>0</v>
      </c>
      <c r="AN62" s="369">
        <f t="shared" si="21"/>
        <v>0</v>
      </c>
      <c r="AO62" s="387">
        <f t="shared" si="22"/>
        <v>0</v>
      </c>
      <c r="AP62" s="381">
        <f t="shared" si="23"/>
        <v>0</v>
      </c>
      <c r="AQ62" s="404">
        <f t="shared" si="24"/>
        <v>0</v>
      </c>
    </row>
    <row r="63" spans="2:43" ht="18" customHeight="1">
      <c r="B63" s="548"/>
      <c r="C63" s="543"/>
      <c r="D63" s="975"/>
      <c r="E63" s="975"/>
      <c r="F63" s="14"/>
      <c r="G63" s="650"/>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4"/>
      <c r="AK63" s="377">
        <f t="shared" si="25"/>
        <v>0</v>
      </c>
      <c r="AL63" s="368">
        <f t="shared" si="20"/>
        <v>0</v>
      </c>
      <c r="AM63" s="368">
        <f t="shared" si="26"/>
        <v>0</v>
      </c>
      <c r="AN63" s="369">
        <f t="shared" si="21"/>
        <v>0</v>
      </c>
      <c r="AO63" s="387">
        <f t="shared" si="22"/>
        <v>0</v>
      </c>
      <c r="AP63" s="381">
        <f t="shared" si="23"/>
        <v>0</v>
      </c>
      <c r="AQ63" s="404">
        <f t="shared" si="24"/>
        <v>0</v>
      </c>
    </row>
    <row r="64" spans="2:43" ht="18" customHeight="1">
      <c r="B64" s="548"/>
      <c r="C64" s="543"/>
      <c r="D64" s="975"/>
      <c r="E64" s="975"/>
      <c r="F64" s="14"/>
      <c r="G64" s="650"/>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4"/>
      <c r="AK64" s="377">
        <f t="shared" si="25"/>
        <v>0</v>
      </c>
      <c r="AL64" s="368">
        <f t="shared" si="20"/>
        <v>0</v>
      </c>
      <c r="AM64" s="368">
        <f t="shared" si="26"/>
        <v>0</v>
      </c>
      <c r="AN64" s="369">
        <f t="shared" si="21"/>
        <v>0</v>
      </c>
      <c r="AO64" s="387">
        <f t="shared" si="22"/>
        <v>0</v>
      </c>
      <c r="AP64" s="381">
        <f t="shared" si="23"/>
        <v>0</v>
      </c>
      <c r="AQ64" s="404">
        <f t="shared" si="24"/>
        <v>0</v>
      </c>
    </row>
    <row r="65" spans="2:43" ht="18" customHeight="1">
      <c r="B65" s="547"/>
      <c r="C65" s="545"/>
      <c r="D65" s="976"/>
      <c r="E65" s="976"/>
      <c r="F65" s="14"/>
      <c r="G65" s="650"/>
      <c r="H65" s="653"/>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4"/>
      <c r="AK65" s="378">
        <f>COUNTIF(G65:AJ65,$AK$46)</f>
        <v>0</v>
      </c>
      <c r="AL65" s="370">
        <f t="shared" si="20"/>
        <v>0</v>
      </c>
      <c r="AM65" s="370">
        <f t="shared" si="26"/>
        <v>0</v>
      </c>
      <c r="AN65" s="371">
        <f t="shared" si="21"/>
        <v>0</v>
      </c>
      <c r="AO65" s="388">
        <f t="shared" si="22"/>
        <v>0</v>
      </c>
      <c r="AP65" s="382">
        <f t="shared" si="23"/>
        <v>0</v>
      </c>
      <c r="AQ65" s="404">
        <f t="shared" si="24"/>
        <v>0</v>
      </c>
    </row>
    <row r="66" spans="2:43" ht="18" customHeight="1">
      <c r="F66" s="364" t="s">
        <v>215</v>
      </c>
      <c r="G66" s="365">
        <f>COUNTIF(G47:G65,$AK$46)</f>
        <v>12</v>
      </c>
      <c r="H66" s="365">
        <f>COUNTIF(H47:H65,$AK$46)</f>
        <v>10</v>
      </c>
      <c r="I66" s="365">
        <f>COUNTIF(I47:I65,$AK$46)</f>
        <v>12</v>
      </c>
      <c r="J66" s="365">
        <f t="shared" ref="J66:T66" si="27">COUNTIF(J47:J65,$AK$46)</f>
        <v>0</v>
      </c>
      <c r="K66" s="365">
        <f t="shared" si="27"/>
        <v>0</v>
      </c>
      <c r="L66" s="365">
        <f t="shared" si="27"/>
        <v>0</v>
      </c>
      <c r="M66" s="365">
        <f t="shared" si="27"/>
        <v>0</v>
      </c>
      <c r="N66" s="365">
        <f t="shared" si="27"/>
        <v>0</v>
      </c>
      <c r="O66" s="365">
        <f t="shared" si="27"/>
        <v>0</v>
      </c>
      <c r="P66" s="365">
        <f t="shared" si="27"/>
        <v>0</v>
      </c>
      <c r="Q66" s="365">
        <f t="shared" si="27"/>
        <v>0</v>
      </c>
      <c r="R66" s="365">
        <f t="shared" si="27"/>
        <v>0</v>
      </c>
      <c r="S66" s="365">
        <f t="shared" si="27"/>
        <v>0</v>
      </c>
      <c r="T66" s="365">
        <f t="shared" si="27"/>
        <v>0</v>
      </c>
      <c r="U66" s="365">
        <f t="shared" ref="U66:V66" si="28">COUNTIF(U47:U65,$AK$46)</f>
        <v>0</v>
      </c>
      <c r="V66" s="365">
        <f t="shared" si="28"/>
        <v>0</v>
      </c>
      <c r="W66" s="365">
        <f t="shared" ref="W66:AJ66" si="29">COUNTIF(W47:W65,$AK$46)</f>
        <v>0</v>
      </c>
      <c r="X66" s="365">
        <f t="shared" si="29"/>
        <v>0</v>
      </c>
      <c r="Y66" s="365">
        <f t="shared" si="29"/>
        <v>0</v>
      </c>
      <c r="Z66" s="365">
        <f t="shared" si="29"/>
        <v>0</v>
      </c>
      <c r="AA66" s="365">
        <f t="shared" si="29"/>
        <v>0</v>
      </c>
      <c r="AB66" s="365">
        <f t="shared" si="29"/>
        <v>0</v>
      </c>
      <c r="AC66" s="365">
        <f t="shared" si="29"/>
        <v>0</v>
      </c>
      <c r="AD66" s="365">
        <f t="shared" si="29"/>
        <v>0</v>
      </c>
      <c r="AE66" s="365">
        <f t="shared" si="29"/>
        <v>0</v>
      </c>
      <c r="AF66" s="365">
        <f t="shared" si="29"/>
        <v>0</v>
      </c>
      <c r="AG66" s="365">
        <f t="shared" si="29"/>
        <v>0</v>
      </c>
      <c r="AH66" s="365">
        <f t="shared" si="29"/>
        <v>0</v>
      </c>
      <c r="AI66" s="365">
        <f t="shared" si="29"/>
        <v>0</v>
      </c>
      <c r="AJ66" s="366">
        <f t="shared" si="29"/>
        <v>0</v>
      </c>
      <c r="AK66" s="15"/>
    </row>
    <row r="67" spans="2:43" ht="18" customHeight="1">
      <c r="F67" s="367" t="s">
        <v>216</v>
      </c>
      <c r="G67" s="368">
        <f>COUNTIF(G47:G65,$AL$46)</f>
        <v>0</v>
      </c>
      <c r="H67" s="368">
        <f t="shared" ref="H67:T67" si="30">COUNTIF(H47:H65,$AL$46)</f>
        <v>0</v>
      </c>
      <c r="I67" s="368">
        <f t="shared" si="30"/>
        <v>0</v>
      </c>
      <c r="J67" s="368">
        <f t="shared" si="30"/>
        <v>0</v>
      </c>
      <c r="K67" s="368">
        <f t="shared" si="30"/>
        <v>0</v>
      </c>
      <c r="L67" s="368">
        <f t="shared" si="30"/>
        <v>0</v>
      </c>
      <c r="M67" s="368">
        <f t="shared" si="30"/>
        <v>0</v>
      </c>
      <c r="N67" s="368">
        <f t="shared" si="30"/>
        <v>0</v>
      </c>
      <c r="O67" s="368">
        <f t="shared" si="30"/>
        <v>0</v>
      </c>
      <c r="P67" s="368">
        <f t="shared" si="30"/>
        <v>0</v>
      </c>
      <c r="Q67" s="368">
        <f t="shared" si="30"/>
        <v>0</v>
      </c>
      <c r="R67" s="368">
        <f t="shared" si="30"/>
        <v>0</v>
      </c>
      <c r="S67" s="368">
        <f t="shared" si="30"/>
        <v>0</v>
      </c>
      <c r="T67" s="368">
        <f t="shared" si="30"/>
        <v>0</v>
      </c>
      <c r="U67" s="368">
        <f t="shared" ref="U67:V67" si="31">COUNTIF(U47:U65,$AL$46)</f>
        <v>0</v>
      </c>
      <c r="V67" s="368">
        <f t="shared" si="31"/>
        <v>0</v>
      </c>
      <c r="W67" s="368">
        <f t="shared" ref="W67:AJ67" si="32">COUNTIF(W47:W65,$AL$46)</f>
        <v>0</v>
      </c>
      <c r="X67" s="368">
        <f t="shared" si="32"/>
        <v>0</v>
      </c>
      <c r="Y67" s="368">
        <f t="shared" si="32"/>
        <v>0</v>
      </c>
      <c r="Z67" s="368">
        <f t="shared" si="32"/>
        <v>0</v>
      </c>
      <c r="AA67" s="368">
        <f t="shared" si="32"/>
        <v>0</v>
      </c>
      <c r="AB67" s="368">
        <f t="shared" si="32"/>
        <v>0</v>
      </c>
      <c r="AC67" s="368">
        <f t="shared" si="32"/>
        <v>0</v>
      </c>
      <c r="AD67" s="368">
        <f t="shared" si="32"/>
        <v>0</v>
      </c>
      <c r="AE67" s="368">
        <f t="shared" si="32"/>
        <v>0</v>
      </c>
      <c r="AF67" s="368">
        <f t="shared" si="32"/>
        <v>0</v>
      </c>
      <c r="AG67" s="368">
        <f t="shared" si="32"/>
        <v>0</v>
      </c>
      <c r="AH67" s="368">
        <f t="shared" si="32"/>
        <v>0</v>
      </c>
      <c r="AI67" s="368">
        <f t="shared" si="32"/>
        <v>0</v>
      </c>
      <c r="AJ67" s="369">
        <f t="shared" si="32"/>
        <v>0</v>
      </c>
      <c r="AK67" s="15"/>
    </row>
    <row r="68" spans="2:43" ht="18" customHeight="1">
      <c r="F68" s="367" t="s">
        <v>272</v>
      </c>
      <c r="G68" s="368">
        <f>COUNTIF(G47:G65,$AM$46)</f>
        <v>0</v>
      </c>
      <c r="H68" s="368">
        <f t="shared" ref="H68:AJ68" si="33">COUNTIF(H47:H65,$AM$46)</f>
        <v>2</v>
      </c>
      <c r="I68" s="368">
        <f t="shared" si="33"/>
        <v>0</v>
      </c>
      <c r="J68" s="368">
        <f t="shared" si="33"/>
        <v>0</v>
      </c>
      <c r="K68" s="368">
        <f t="shared" si="33"/>
        <v>0</v>
      </c>
      <c r="L68" s="368">
        <f t="shared" si="33"/>
        <v>0</v>
      </c>
      <c r="M68" s="368">
        <f t="shared" si="33"/>
        <v>0</v>
      </c>
      <c r="N68" s="368">
        <f t="shared" si="33"/>
        <v>0</v>
      </c>
      <c r="O68" s="368">
        <f t="shared" si="33"/>
        <v>0</v>
      </c>
      <c r="P68" s="368">
        <f t="shared" si="33"/>
        <v>0</v>
      </c>
      <c r="Q68" s="368">
        <f t="shared" si="33"/>
        <v>0</v>
      </c>
      <c r="R68" s="368">
        <f t="shared" si="33"/>
        <v>0</v>
      </c>
      <c r="S68" s="368">
        <f t="shared" si="33"/>
        <v>0</v>
      </c>
      <c r="T68" s="368">
        <f t="shared" si="33"/>
        <v>0</v>
      </c>
      <c r="U68" s="368">
        <f t="shared" si="33"/>
        <v>0</v>
      </c>
      <c r="V68" s="368">
        <f t="shared" si="33"/>
        <v>0</v>
      </c>
      <c r="W68" s="368">
        <f t="shared" si="33"/>
        <v>0</v>
      </c>
      <c r="X68" s="368">
        <f t="shared" si="33"/>
        <v>0</v>
      </c>
      <c r="Y68" s="368">
        <f t="shared" si="33"/>
        <v>0</v>
      </c>
      <c r="Z68" s="368">
        <f t="shared" si="33"/>
        <v>0</v>
      </c>
      <c r="AA68" s="368">
        <f t="shared" si="33"/>
        <v>0</v>
      </c>
      <c r="AB68" s="368">
        <f t="shared" si="33"/>
        <v>0</v>
      </c>
      <c r="AC68" s="368">
        <f t="shared" si="33"/>
        <v>0</v>
      </c>
      <c r="AD68" s="368">
        <f t="shared" si="33"/>
        <v>0</v>
      </c>
      <c r="AE68" s="368">
        <f t="shared" si="33"/>
        <v>0</v>
      </c>
      <c r="AF68" s="368">
        <f t="shared" si="33"/>
        <v>0</v>
      </c>
      <c r="AG68" s="368">
        <f t="shared" si="33"/>
        <v>0</v>
      </c>
      <c r="AH68" s="368">
        <f t="shared" si="33"/>
        <v>0</v>
      </c>
      <c r="AI68" s="368">
        <f t="shared" si="33"/>
        <v>0</v>
      </c>
      <c r="AJ68" s="369">
        <f t="shared" si="33"/>
        <v>0</v>
      </c>
      <c r="AK68" s="15"/>
    </row>
    <row r="69" spans="2:43" ht="18" customHeight="1">
      <c r="F69" s="539" t="s">
        <v>271</v>
      </c>
      <c r="G69" s="370">
        <f>COUNTIF(G47:G65,$AN$46)</f>
        <v>0</v>
      </c>
      <c r="H69" s="370">
        <f t="shared" ref="H69:AJ69" si="34">COUNTIF(H47:H65,$AN$46)</f>
        <v>0</v>
      </c>
      <c r="I69" s="370">
        <f t="shared" si="34"/>
        <v>0</v>
      </c>
      <c r="J69" s="370">
        <f t="shared" si="34"/>
        <v>0</v>
      </c>
      <c r="K69" s="370">
        <f t="shared" si="34"/>
        <v>0</v>
      </c>
      <c r="L69" s="370">
        <f t="shared" si="34"/>
        <v>0</v>
      </c>
      <c r="M69" s="370">
        <f t="shared" si="34"/>
        <v>0</v>
      </c>
      <c r="N69" s="370">
        <f t="shared" si="34"/>
        <v>0</v>
      </c>
      <c r="O69" s="370">
        <f t="shared" si="34"/>
        <v>0</v>
      </c>
      <c r="P69" s="370">
        <f t="shared" si="34"/>
        <v>0</v>
      </c>
      <c r="Q69" s="370">
        <f t="shared" si="34"/>
        <v>0</v>
      </c>
      <c r="R69" s="370">
        <f t="shared" si="34"/>
        <v>0</v>
      </c>
      <c r="S69" s="370">
        <f t="shared" si="34"/>
        <v>0</v>
      </c>
      <c r="T69" s="370">
        <f t="shared" si="34"/>
        <v>0</v>
      </c>
      <c r="U69" s="370">
        <f t="shared" si="34"/>
        <v>0</v>
      </c>
      <c r="V69" s="370">
        <f t="shared" si="34"/>
        <v>0</v>
      </c>
      <c r="W69" s="370">
        <f t="shared" si="34"/>
        <v>0</v>
      </c>
      <c r="X69" s="370">
        <f t="shared" si="34"/>
        <v>0</v>
      </c>
      <c r="Y69" s="370">
        <f t="shared" si="34"/>
        <v>0</v>
      </c>
      <c r="Z69" s="370">
        <f t="shared" si="34"/>
        <v>0</v>
      </c>
      <c r="AA69" s="370">
        <f t="shared" si="34"/>
        <v>0</v>
      </c>
      <c r="AB69" s="370">
        <f t="shared" si="34"/>
        <v>0</v>
      </c>
      <c r="AC69" s="370">
        <f t="shared" si="34"/>
        <v>0</v>
      </c>
      <c r="AD69" s="370">
        <f t="shared" si="34"/>
        <v>0</v>
      </c>
      <c r="AE69" s="370">
        <f t="shared" si="34"/>
        <v>0</v>
      </c>
      <c r="AF69" s="370">
        <f t="shared" si="34"/>
        <v>0</v>
      </c>
      <c r="AG69" s="370">
        <f t="shared" si="34"/>
        <v>0</v>
      </c>
      <c r="AH69" s="370">
        <f t="shared" si="34"/>
        <v>0</v>
      </c>
      <c r="AI69" s="370">
        <f t="shared" si="34"/>
        <v>0</v>
      </c>
      <c r="AJ69" s="371">
        <f t="shared" si="34"/>
        <v>0</v>
      </c>
      <c r="AK69" s="15"/>
    </row>
    <row r="70" spans="2:43" ht="18" customHeight="1"/>
    <row r="71" spans="2:43" ht="18" customHeight="1">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row>
    <row r="72" spans="2:43" s="15" customFormat="1" ht="39.75" customHeight="1">
      <c r="B72" s="16" t="s">
        <v>30</v>
      </c>
      <c r="C72" s="17" t="s">
        <v>29</v>
      </c>
      <c r="D72" s="346">
        <v>3</v>
      </c>
      <c r="E72" s="510" t="s">
        <v>207</v>
      </c>
      <c r="F72" s="18"/>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20"/>
    </row>
    <row r="73" spans="2:43" s="15" customFormat="1" ht="19.5" customHeight="1">
      <c r="B73" s="968" t="s">
        <v>21</v>
      </c>
      <c r="C73" s="965" t="s">
        <v>224</v>
      </c>
      <c r="D73" s="969" t="s">
        <v>22</v>
      </c>
      <c r="E73" s="970"/>
      <c r="F73" s="980" t="s">
        <v>23</v>
      </c>
      <c r="G73" s="977" t="s">
        <v>24</v>
      </c>
      <c r="H73" s="977"/>
      <c r="I73" s="977"/>
      <c r="J73" s="977"/>
      <c r="K73" s="977"/>
      <c r="L73" s="977"/>
      <c r="M73" s="977"/>
      <c r="N73" s="977"/>
      <c r="O73" s="977"/>
      <c r="P73" s="977"/>
      <c r="Q73" s="977"/>
      <c r="R73" s="977"/>
      <c r="S73" s="977"/>
      <c r="T73" s="977"/>
      <c r="U73" s="977"/>
      <c r="V73" s="977"/>
      <c r="W73" s="977"/>
      <c r="X73" s="977"/>
      <c r="Y73" s="977"/>
      <c r="Z73" s="977"/>
      <c r="AA73" s="977"/>
      <c r="AB73" s="977"/>
      <c r="AC73" s="977"/>
      <c r="AD73" s="977"/>
      <c r="AE73" s="977"/>
      <c r="AF73" s="977"/>
      <c r="AG73" s="977"/>
      <c r="AH73" s="977"/>
      <c r="AI73" s="977"/>
      <c r="AJ73" s="978"/>
      <c r="AK73" s="362" t="s">
        <v>220</v>
      </c>
      <c r="AL73" s="363" t="s">
        <v>221</v>
      </c>
      <c r="AM73" s="363" t="s">
        <v>222</v>
      </c>
      <c r="AN73" s="390" t="s">
        <v>221</v>
      </c>
      <c r="AO73" s="11"/>
      <c r="AP73" s="11"/>
    </row>
    <row r="74" spans="2:43" s="15" customFormat="1" ht="19.5" customHeight="1">
      <c r="B74" s="963"/>
      <c r="C74" s="966"/>
      <c r="D74" s="971"/>
      <c r="E74" s="972"/>
      <c r="F74" s="981"/>
      <c r="G74" s="355"/>
      <c r="H74" s="356"/>
      <c r="I74" s="356"/>
      <c r="J74" s="356"/>
      <c r="K74" s="356"/>
      <c r="L74" s="356"/>
      <c r="M74" s="356"/>
      <c r="N74" s="356"/>
      <c r="O74" s="356"/>
      <c r="P74" s="356"/>
      <c r="Q74" s="356"/>
      <c r="R74" s="356"/>
      <c r="S74" s="356"/>
      <c r="T74" s="356"/>
      <c r="U74" s="356"/>
      <c r="V74" s="356"/>
      <c r="W74" s="356"/>
      <c r="X74" s="356"/>
      <c r="Y74" s="356"/>
      <c r="Z74" s="356"/>
      <c r="AA74" s="356"/>
      <c r="AB74" s="356"/>
      <c r="AC74" s="356"/>
      <c r="AD74" s="356"/>
      <c r="AE74" s="356"/>
      <c r="AF74" s="356"/>
      <c r="AG74" s="356"/>
      <c r="AH74" s="356"/>
      <c r="AI74" s="356"/>
      <c r="AJ74" s="13"/>
      <c r="AK74" s="395">
        <v>1100</v>
      </c>
      <c r="AL74" s="361">
        <v>1100</v>
      </c>
      <c r="AM74" s="361" t="s">
        <v>214</v>
      </c>
      <c r="AN74" s="391" t="s">
        <v>214</v>
      </c>
      <c r="AO74" s="389" t="s">
        <v>218</v>
      </c>
      <c r="AP74" s="527" t="s">
        <v>265</v>
      </c>
    </row>
    <row r="75" spans="2:43" s="15" customFormat="1" ht="19.5" customHeight="1">
      <c r="B75" s="964"/>
      <c r="C75" s="967"/>
      <c r="D75" s="973"/>
      <c r="E75" s="974"/>
      <c r="F75" s="982"/>
      <c r="G75" s="357">
        <v>45201</v>
      </c>
      <c r="H75" s="358">
        <v>45202</v>
      </c>
      <c r="I75" s="358">
        <v>45203</v>
      </c>
      <c r="J75" s="358"/>
      <c r="K75" s="358"/>
      <c r="L75" s="358"/>
      <c r="M75" s="358"/>
      <c r="N75" s="358"/>
      <c r="O75" s="358"/>
      <c r="P75" s="358"/>
      <c r="Q75" s="358"/>
      <c r="R75" s="358"/>
      <c r="S75" s="358"/>
      <c r="T75" s="358"/>
      <c r="U75" s="358"/>
      <c r="V75" s="358"/>
      <c r="W75" s="358"/>
      <c r="X75" s="358"/>
      <c r="Y75" s="358"/>
      <c r="Z75" s="358"/>
      <c r="AA75" s="358"/>
      <c r="AB75" s="358"/>
      <c r="AC75" s="358"/>
      <c r="AD75" s="358"/>
      <c r="AE75" s="358"/>
      <c r="AF75" s="358"/>
      <c r="AG75" s="358"/>
      <c r="AH75" s="358"/>
      <c r="AI75" s="358"/>
      <c r="AJ75" s="347"/>
      <c r="AK75" s="396" t="s">
        <v>25</v>
      </c>
      <c r="AL75" s="353" t="s">
        <v>26</v>
      </c>
      <c r="AM75" s="353" t="s">
        <v>212</v>
      </c>
      <c r="AN75" s="359" t="s">
        <v>213</v>
      </c>
      <c r="AO75" s="385" t="s">
        <v>27</v>
      </c>
      <c r="AP75" s="354" t="s">
        <v>27</v>
      </c>
    </row>
    <row r="76" spans="2:43" s="15" customFormat="1" ht="18" customHeight="1">
      <c r="B76" s="546" t="s">
        <v>345</v>
      </c>
      <c r="C76" s="541" t="s">
        <v>362</v>
      </c>
      <c r="D76" s="979" t="s">
        <v>366</v>
      </c>
      <c r="E76" s="979"/>
      <c r="F76" s="14" t="s">
        <v>375</v>
      </c>
      <c r="G76" s="650" t="s">
        <v>210</v>
      </c>
      <c r="H76" s="651" t="s">
        <v>210</v>
      </c>
      <c r="I76" s="651" t="s">
        <v>210</v>
      </c>
      <c r="J76" s="653"/>
      <c r="K76" s="653"/>
      <c r="L76" s="653"/>
      <c r="M76" s="653"/>
      <c r="N76" s="653"/>
      <c r="O76" s="653"/>
      <c r="P76" s="653"/>
      <c r="Q76" s="653"/>
      <c r="R76" s="653"/>
      <c r="S76" s="653"/>
      <c r="T76" s="653"/>
      <c r="U76" s="653"/>
      <c r="V76" s="653"/>
      <c r="W76" s="653"/>
      <c r="X76" s="653"/>
      <c r="Y76" s="653"/>
      <c r="Z76" s="653"/>
      <c r="AA76" s="653"/>
      <c r="AB76" s="653"/>
      <c r="AC76" s="653"/>
      <c r="AD76" s="653"/>
      <c r="AE76" s="653"/>
      <c r="AF76" s="653"/>
      <c r="AG76" s="653"/>
      <c r="AH76" s="653"/>
      <c r="AI76" s="653"/>
      <c r="AJ76" s="654"/>
      <c r="AK76" s="399">
        <f>COUNTIF(G76:AJ76,$AK$75)</f>
        <v>3</v>
      </c>
      <c r="AL76" s="365">
        <f>COUNTIF(G76:AJ76,$AL$75)</f>
        <v>0</v>
      </c>
      <c r="AM76" s="365">
        <f>COUNTIF($G76:$AJ76,$AM$75)</f>
        <v>0</v>
      </c>
      <c r="AN76" s="366">
        <f>COUNTIF($G76:$AJ76,$AN$75)</f>
        <v>0</v>
      </c>
      <c r="AO76" s="386">
        <f>SUM(AK76:AN76)</f>
        <v>3</v>
      </c>
      <c r="AP76" s="380">
        <f>AK76+AL76</f>
        <v>3</v>
      </c>
    </row>
    <row r="77" spans="2:43" ht="18" customHeight="1">
      <c r="B77" s="548" t="s">
        <v>346</v>
      </c>
      <c r="C77" s="543" t="s">
        <v>363</v>
      </c>
      <c r="D77" s="975" t="s">
        <v>367</v>
      </c>
      <c r="E77" s="975"/>
      <c r="F77" s="14" t="s">
        <v>375</v>
      </c>
      <c r="G77" s="650" t="s">
        <v>210</v>
      </c>
      <c r="H77" s="653" t="s">
        <v>210</v>
      </c>
      <c r="I77" s="653" t="s">
        <v>210</v>
      </c>
      <c r="J77" s="653"/>
      <c r="K77" s="653"/>
      <c r="L77" s="653"/>
      <c r="M77" s="653"/>
      <c r="N77" s="653"/>
      <c r="O77" s="653"/>
      <c r="P77" s="653"/>
      <c r="Q77" s="653"/>
      <c r="R77" s="653"/>
      <c r="S77" s="653"/>
      <c r="T77" s="653"/>
      <c r="U77" s="653"/>
      <c r="V77" s="653"/>
      <c r="W77" s="653"/>
      <c r="X77" s="653"/>
      <c r="Y77" s="653"/>
      <c r="Z77" s="653"/>
      <c r="AA77" s="653"/>
      <c r="AB77" s="653"/>
      <c r="AC77" s="653"/>
      <c r="AD77" s="653"/>
      <c r="AE77" s="653"/>
      <c r="AF77" s="653"/>
      <c r="AG77" s="653"/>
      <c r="AH77" s="653"/>
      <c r="AI77" s="653"/>
      <c r="AJ77" s="654"/>
      <c r="AK77" s="377">
        <f>COUNTIF(G77:AJ77,$AK$75)</f>
        <v>3</v>
      </c>
      <c r="AL77" s="368">
        <f>COUNTIF(G77:AJ77,$AL$75)</f>
        <v>0</v>
      </c>
      <c r="AM77" s="368">
        <f>COUNTIF($G77:$AJ77,$AM$75)</f>
        <v>0</v>
      </c>
      <c r="AN77" s="369">
        <f>COUNTIF($G77:$AJ77,$AN$75)</f>
        <v>0</v>
      </c>
      <c r="AO77" s="387">
        <f>SUM(AK77:AN77)</f>
        <v>3</v>
      </c>
      <c r="AP77" s="381">
        <f t="shared" ref="AP77" si="35">AK77+AL77</f>
        <v>3</v>
      </c>
    </row>
    <row r="78" spans="2:43" ht="18" customHeight="1">
      <c r="B78" s="547" t="s">
        <v>347</v>
      </c>
      <c r="C78" s="545" t="s">
        <v>364</v>
      </c>
      <c r="D78" s="976" t="s">
        <v>374</v>
      </c>
      <c r="E78" s="976"/>
      <c r="F78" s="14" t="s">
        <v>375</v>
      </c>
      <c r="G78" s="650" t="s">
        <v>210</v>
      </c>
      <c r="H78" s="653" t="s">
        <v>210</v>
      </c>
      <c r="I78" s="653" t="s">
        <v>210</v>
      </c>
      <c r="J78" s="653"/>
      <c r="K78" s="653"/>
      <c r="L78" s="653"/>
      <c r="M78" s="653"/>
      <c r="N78" s="653"/>
      <c r="O78" s="653"/>
      <c r="P78" s="653"/>
      <c r="Q78" s="653"/>
      <c r="R78" s="653"/>
      <c r="S78" s="653"/>
      <c r="T78" s="653"/>
      <c r="U78" s="653"/>
      <c r="V78" s="653"/>
      <c r="W78" s="653"/>
      <c r="X78" s="653"/>
      <c r="Y78" s="653"/>
      <c r="Z78" s="653"/>
      <c r="AA78" s="653"/>
      <c r="AB78" s="653"/>
      <c r="AC78" s="653"/>
      <c r="AD78" s="653"/>
      <c r="AE78" s="653"/>
      <c r="AF78" s="653"/>
      <c r="AG78" s="653"/>
      <c r="AH78" s="653"/>
      <c r="AI78" s="653"/>
      <c r="AJ78" s="654"/>
      <c r="AK78" s="378">
        <f>COUNTIF(G78:AJ78,$AK$75)</f>
        <v>3</v>
      </c>
      <c r="AL78" s="370">
        <f>COUNTIF(G78:AJ78,$AL$75)</f>
        <v>0</v>
      </c>
      <c r="AM78" s="370">
        <f>COUNTIF($G78:$AJ78,$AM$75)</f>
        <v>0</v>
      </c>
      <c r="AN78" s="371">
        <f>COUNTIF($G78:$AJ78,$AN$75)</f>
        <v>0</v>
      </c>
      <c r="AO78" s="388">
        <f>SUM(AK78:AN78)</f>
        <v>3</v>
      </c>
      <c r="AP78" s="382">
        <f>AK78+AL78</f>
        <v>3</v>
      </c>
    </row>
    <row r="79" spans="2:43" ht="18" customHeight="1">
      <c r="F79" s="364" t="s">
        <v>215</v>
      </c>
      <c r="G79" s="365">
        <f t="shared" ref="G79:T79" si="36">COUNTIF(G76:G78,$AK$75)</f>
        <v>3</v>
      </c>
      <c r="H79" s="365">
        <f t="shared" si="36"/>
        <v>3</v>
      </c>
      <c r="I79" s="365">
        <f t="shared" si="36"/>
        <v>3</v>
      </c>
      <c r="J79" s="365">
        <f t="shared" si="36"/>
        <v>0</v>
      </c>
      <c r="K79" s="365">
        <f t="shared" si="36"/>
        <v>0</v>
      </c>
      <c r="L79" s="365">
        <f t="shared" si="36"/>
        <v>0</v>
      </c>
      <c r="M79" s="365">
        <f t="shared" si="36"/>
        <v>0</v>
      </c>
      <c r="N79" s="365">
        <f t="shared" si="36"/>
        <v>0</v>
      </c>
      <c r="O79" s="365">
        <f t="shared" si="36"/>
        <v>0</v>
      </c>
      <c r="P79" s="365">
        <f t="shared" si="36"/>
        <v>0</v>
      </c>
      <c r="Q79" s="365">
        <f t="shared" si="36"/>
        <v>0</v>
      </c>
      <c r="R79" s="365">
        <f t="shared" si="36"/>
        <v>0</v>
      </c>
      <c r="S79" s="365">
        <f t="shared" si="36"/>
        <v>0</v>
      </c>
      <c r="T79" s="365">
        <f t="shared" si="36"/>
        <v>0</v>
      </c>
      <c r="U79" s="365">
        <f t="shared" ref="U79:V79" si="37">COUNTIF(U76:U78,$AK$75)</f>
        <v>0</v>
      </c>
      <c r="V79" s="365">
        <f t="shared" si="37"/>
        <v>0</v>
      </c>
      <c r="W79" s="365">
        <f t="shared" ref="W79:AJ79" si="38">COUNTIF(W76:W78,$AK$75)</f>
        <v>0</v>
      </c>
      <c r="X79" s="365">
        <f t="shared" si="38"/>
        <v>0</v>
      </c>
      <c r="Y79" s="365">
        <f t="shared" si="38"/>
        <v>0</v>
      </c>
      <c r="Z79" s="365">
        <f t="shared" si="38"/>
        <v>0</v>
      </c>
      <c r="AA79" s="365">
        <f t="shared" si="38"/>
        <v>0</v>
      </c>
      <c r="AB79" s="365">
        <f t="shared" si="38"/>
        <v>0</v>
      </c>
      <c r="AC79" s="365">
        <f t="shared" si="38"/>
        <v>0</v>
      </c>
      <c r="AD79" s="365">
        <f t="shared" si="38"/>
        <v>0</v>
      </c>
      <c r="AE79" s="365">
        <f t="shared" si="38"/>
        <v>0</v>
      </c>
      <c r="AF79" s="365">
        <f t="shared" si="38"/>
        <v>0</v>
      </c>
      <c r="AG79" s="365">
        <f t="shared" si="38"/>
        <v>0</v>
      </c>
      <c r="AH79" s="365">
        <f t="shared" si="38"/>
        <v>0</v>
      </c>
      <c r="AI79" s="365">
        <f t="shared" si="38"/>
        <v>0</v>
      </c>
      <c r="AJ79" s="366">
        <f t="shared" si="38"/>
        <v>0</v>
      </c>
    </row>
    <row r="80" spans="2:43" ht="18" customHeight="1">
      <c r="F80" s="367" t="s">
        <v>216</v>
      </c>
      <c r="G80" s="368">
        <f t="shared" ref="G80:T80" si="39">COUNTIF(G76:G78,$AL$75)</f>
        <v>0</v>
      </c>
      <c r="H80" s="368">
        <f t="shared" si="39"/>
        <v>0</v>
      </c>
      <c r="I80" s="368">
        <f t="shared" si="39"/>
        <v>0</v>
      </c>
      <c r="J80" s="368">
        <f t="shared" si="39"/>
        <v>0</v>
      </c>
      <c r="K80" s="368">
        <f t="shared" si="39"/>
        <v>0</v>
      </c>
      <c r="L80" s="368">
        <f t="shared" si="39"/>
        <v>0</v>
      </c>
      <c r="M80" s="368">
        <f t="shared" si="39"/>
        <v>0</v>
      </c>
      <c r="N80" s="368">
        <f t="shared" si="39"/>
        <v>0</v>
      </c>
      <c r="O80" s="368">
        <f t="shared" si="39"/>
        <v>0</v>
      </c>
      <c r="P80" s="368">
        <f t="shared" si="39"/>
        <v>0</v>
      </c>
      <c r="Q80" s="368">
        <f t="shared" si="39"/>
        <v>0</v>
      </c>
      <c r="R80" s="368">
        <f t="shared" si="39"/>
        <v>0</v>
      </c>
      <c r="S80" s="368">
        <f t="shared" si="39"/>
        <v>0</v>
      </c>
      <c r="T80" s="368">
        <f t="shared" si="39"/>
        <v>0</v>
      </c>
      <c r="U80" s="368">
        <f t="shared" ref="U80:V80" si="40">COUNTIF(U76:U78,$AL$75)</f>
        <v>0</v>
      </c>
      <c r="V80" s="368">
        <f t="shared" si="40"/>
        <v>0</v>
      </c>
      <c r="W80" s="368">
        <f t="shared" ref="W80:AJ80" si="41">COUNTIF(W76:W78,$AL$75)</f>
        <v>0</v>
      </c>
      <c r="X80" s="368">
        <f t="shared" si="41"/>
        <v>0</v>
      </c>
      <c r="Y80" s="368">
        <f t="shared" si="41"/>
        <v>0</v>
      </c>
      <c r="Z80" s="368">
        <f t="shared" si="41"/>
        <v>0</v>
      </c>
      <c r="AA80" s="368">
        <f t="shared" si="41"/>
        <v>0</v>
      </c>
      <c r="AB80" s="368">
        <f t="shared" si="41"/>
        <v>0</v>
      </c>
      <c r="AC80" s="368">
        <f t="shared" si="41"/>
        <v>0</v>
      </c>
      <c r="AD80" s="368">
        <f t="shared" si="41"/>
        <v>0</v>
      </c>
      <c r="AE80" s="368">
        <f t="shared" si="41"/>
        <v>0</v>
      </c>
      <c r="AF80" s="368">
        <f t="shared" si="41"/>
        <v>0</v>
      </c>
      <c r="AG80" s="368">
        <f t="shared" si="41"/>
        <v>0</v>
      </c>
      <c r="AH80" s="368">
        <f t="shared" si="41"/>
        <v>0</v>
      </c>
      <c r="AI80" s="368">
        <f t="shared" si="41"/>
        <v>0</v>
      </c>
      <c r="AJ80" s="369">
        <f t="shared" si="41"/>
        <v>0</v>
      </c>
    </row>
    <row r="81" spans="3:36" ht="18" customHeight="1">
      <c r="F81" s="367" t="s">
        <v>272</v>
      </c>
      <c r="G81" s="368">
        <f t="shared" ref="G81:T81" si="42">COUNTIF(G76:G78,$AM$75)</f>
        <v>0</v>
      </c>
      <c r="H81" s="368">
        <f t="shared" si="42"/>
        <v>0</v>
      </c>
      <c r="I81" s="368">
        <f t="shared" si="42"/>
        <v>0</v>
      </c>
      <c r="J81" s="368">
        <f t="shared" si="42"/>
        <v>0</v>
      </c>
      <c r="K81" s="368">
        <f t="shared" si="42"/>
        <v>0</v>
      </c>
      <c r="L81" s="368">
        <f t="shared" si="42"/>
        <v>0</v>
      </c>
      <c r="M81" s="368">
        <f t="shared" si="42"/>
        <v>0</v>
      </c>
      <c r="N81" s="368">
        <f t="shared" si="42"/>
        <v>0</v>
      </c>
      <c r="O81" s="368">
        <f t="shared" si="42"/>
        <v>0</v>
      </c>
      <c r="P81" s="368">
        <f t="shared" si="42"/>
        <v>0</v>
      </c>
      <c r="Q81" s="368">
        <f t="shared" si="42"/>
        <v>0</v>
      </c>
      <c r="R81" s="368">
        <f t="shared" si="42"/>
        <v>0</v>
      </c>
      <c r="S81" s="368">
        <f t="shared" si="42"/>
        <v>0</v>
      </c>
      <c r="T81" s="368">
        <f t="shared" si="42"/>
        <v>0</v>
      </c>
      <c r="U81" s="368">
        <f t="shared" ref="U81:V81" si="43">COUNTIF(U76:U78,$AM$75)</f>
        <v>0</v>
      </c>
      <c r="V81" s="368">
        <f t="shared" si="43"/>
        <v>0</v>
      </c>
      <c r="W81" s="368">
        <f t="shared" ref="W81:AJ81" si="44">COUNTIF(W76:W78,$AM$75)</f>
        <v>0</v>
      </c>
      <c r="X81" s="368">
        <f t="shared" si="44"/>
        <v>0</v>
      </c>
      <c r="Y81" s="368">
        <f t="shared" si="44"/>
        <v>0</v>
      </c>
      <c r="Z81" s="368">
        <f t="shared" si="44"/>
        <v>0</v>
      </c>
      <c r="AA81" s="368">
        <f t="shared" si="44"/>
        <v>0</v>
      </c>
      <c r="AB81" s="368">
        <f t="shared" si="44"/>
        <v>0</v>
      </c>
      <c r="AC81" s="368">
        <f t="shared" si="44"/>
        <v>0</v>
      </c>
      <c r="AD81" s="368">
        <f t="shared" si="44"/>
        <v>0</v>
      </c>
      <c r="AE81" s="368">
        <f t="shared" si="44"/>
        <v>0</v>
      </c>
      <c r="AF81" s="368">
        <f t="shared" si="44"/>
        <v>0</v>
      </c>
      <c r="AG81" s="368">
        <f t="shared" si="44"/>
        <v>0</v>
      </c>
      <c r="AH81" s="368">
        <f t="shared" si="44"/>
        <v>0</v>
      </c>
      <c r="AI81" s="368">
        <f t="shared" si="44"/>
        <v>0</v>
      </c>
      <c r="AJ81" s="369">
        <f t="shared" si="44"/>
        <v>0</v>
      </c>
    </row>
    <row r="82" spans="3:36" ht="18" customHeight="1">
      <c r="F82" s="539" t="s">
        <v>271</v>
      </c>
      <c r="G82" s="370">
        <f t="shared" ref="G82:T82" si="45">COUNTIF(G76:G78,$AN$75)</f>
        <v>0</v>
      </c>
      <c r="H82" s="370">
        <f t="shared" si="45"/>
        <v>0</v>
      </c>
      <c r="I82" s="370">
        <f t="shared" si="45"/>
        <v>0</v>
      </c>
      <c r="J82" s="370">
        <f t="shared" si="45"/>
        <v>0</v>
      </c>
      <c r="K82" s="370">
        <f t="shared" si="45"/>
        <v>0</v>
      </c>
      <c r="L82" s="370">
        <f t="shared" si="45"/>
        <v>0</v>
      </c>
      <c r="M82" s="370">
        <f t="shared" si="45"/>
        <v>0</v>
      </c>
      <c r="N82" s="370">
        <f t="shared" si="45"/>
        <v>0</v>
      </c>
      <c r="O82" s="370">
        <f t="shared" si="45"/>
        <v>0</v>
      </c>
      <c r="P82" s="370">
        <f t="shared" si="45"/>
        <v>0</v>
      </c>
      <c r="Q82" s="370">
        <f t="shared" si="45"/>
        <v>0</v>
      </c>
      <c r="R82" s="370">
        <f t="shared" si="45"/>
        <v>0</v>
      </c>
      <c r="S82" s="370">
        <f t="shared" si="45"/>
        <v>0</v>
      </c>
      <c r="T82" s="370">
        <f t="shared" si="45"/>
        <v>0</v>
      </c>
      <c r="U82" s="370">
        <f t="shared" ref="U82:V82" si="46">COUNTIF(U76:U78,$AN$75)</f>
        <v>0</v>
      </c>
      <c r="V82" s="370">
        <f t="shared" si="46"/>
        <v>0</v>
      </c>
      <c r="W82" s="370">
        <f t="shared" ref="W82:AJ82" si="47">COUNTIF(W76:W78,$AN$75)</f>
        <v>0</v>
      </c>
      <c r="X82" s="370">
        <f t="shared" si="47"/>
        <v>0</v>
      </c>
      <c r="Y82" s="370">
        <f t="shared" si="47"/>
        <v>0</v>
      </c>
      <c r="Z82" s="370">
        <f t="shared" si="47"/>
        <v>0</v>
      </c>
      <c r="AA82" s="370">
        <f t="shared" si="47"/>
        <v>0</v>
      </c>
      <c r="AB82" s="370">
        <f t="shared" si="47"/>
        <v>0</v>
      </c>
      <c r="AC82" s="370">
        <f t="shared" si="47"/>
        <v>0</v>
      </c>
      <c r="AD82" s="370">
        <f t="shared" si="47"/>
        <v>0</v>
      </c>
      <c r="AE82" s="370">
        <f t="shared" si="47"/>
        <v>0</v>
      </c>
      <c r="AF82" s="370">
        <f t="shared" si="47"/>
        <v>0</v>
      </c>
      <c r="AG82" s="370">
        <f t="shared" si="47"/>
        <v>0</v>
      </c>
      <c r="AH82" s="370">
        <f t="shared" si="47"/>
        <v>0</v>
      </c>
      <c r="AI82" s="370">
        <f t="shared" si="47"/>
        <v>0</v>
      </c>
      <c r="AJ82" s="371">
        <f t="shared" si="47"/>
        <v>0</v>
      </c>
    </row>
    <row r="83" spans="3:36" ht="18" customHeight="1">
      <c r="F83" s="400" t="s">
        <v>273</v>
      </c>
      <c r="G83" s="383">
        <f t="shared" ref="G83:AJ83" si="48">SUM(G79:G82,G66:G69)</f>
        <v>15</v>
      </c>
      <c r="H83" s="383">
        <f t="shared" si="48"/>
        <v>15</v>
      </c>
      <c r="I83" s="383">
        <f t="shared" si="48"/>
        <v>15</v>
      </c>
      <c r="J83" s="383">
        <f t="shared" si="48"/>
        <v>0</v>
      </c>
      <c r="K83" s="383">
        <f t="shared" si="48"/>
        <v>0</v>
      </c>
      <c r="L83" s="383">
        <f t="shared" si="48"/>
        <v>0</v>
      </c>
      <c r="M83" s="383">
        <f t="shared" si="48"/>
        <v>0</v>
      </c>
      <c r="N83" s="383">
        <f t="shared" si="48"/>
        <v>0</v>
      </c>
      <c r="O83" s="383">
        <f t="shared" si="48"/>
        <v>0</v>
      </c>
      <c r="P83" s="383">
        <f t="shared" si="48"/>
        <v>0</v>
      </c>
      <c r="Q83" s="383">
        <f t="shared" si="48"/>
        <v>0</v>
      </c>
      <c r="R83" s="383">
        <f t="shared" si="48"/>
        <v>0</v>
      </c>
      <c r="S83" s="383">
        <f t="shared" si="48"/>
        <v>0</v>
      </c>
      <c r="T83" s="383">
        <f t="shared" si="48"/>
        <v>0</v>
      </c>
      <c r="U83" s="383">
        <f t="shared" si="48"/>
        <v>0</v>
      </c>
      <c r="V83" s="383">
        <f t="shared" si="48"/>
        <v>0</v>
      </c>
      <c r="W83" s="383">
        <f t="shared" si="48"/>
        <v>0</v>
      </c>
      <c r="X83" s="383">
        <f t="shared" si="48"/>
        <v>0</v>
      </c>
      <c r="Y83" s="383">
        <f t="shared" si="48"/>
        <v>0</v>
      </c>
      <c r="Z83" s="383">
        <f t="shared" si="48"/>
        <v>0</v>
      </c>
      <c r="AA83" s="383">
        <f t="shared" si="48"/>
        <v>0</v>
      </c>
      <c r="AB83" s="383">
        <f t="shared" si="48"/>
        <v>0</v>
      </c>
      <c r="AC83" s="383">
        <f t="shared" si="48"/>
        <v>0</v>
      </c>
      <c r="AD83" s="383">
        <f t="shared" si="48"/>
        <v>0</v>
      </c>
      <c r="AE83" s="383">
        <f t="shared" si="48"/>
        <v>0</v>
      </c>
      <c r="AF83" s="383">
        <f t="shared" si="48"/>
        <v>0</v>
      </c>
      <c r="AG83" s="383">
        <f t="shared" si="48"/>
        <v>0</v>
      </c>
      <c r="AH83" s="383">
        <f t="shared" si="48"/>
        <v>0</v>
      </c>
      <c r="AI83" s="383">
        <f t="shared" si="48"/>
        <v>0</v>
      </c>
      <c r="AJ83" s="401">
        <f t="shared" si="48"/>
        <v>0</v>
      </c>
    </row>
    <row r="84" spans="3:36" ht="18" customHeight="1"/>
    <row r="85" spans="3:36" ht="18" customHeight="1"/>
    <row r="86" spans="3:36" ht="18" customHeight="1"/>
    <row r="87" spans="3:36" ht="18" customHeight="1"/>
    <row r="88" spans="3:36" ht="18" customHeight="1"/>
    <row r="89" spans="3:36" ht="18" customHeight="1"/>
    <row r="90" spans="3:36" ht="18" customHeight="1"/>
    <row r="91" spans="3:36" ht="18" customHeight="1"/>
    <row r="92" spans="3:36" ht="18" customHeight="1"/>
    <row r="93" spans="3:36" ht="18" customHeight="1"/>
    <row r="94" spans="3:36" s="15" customFormat="1" ht="18" customHeight="1">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row>
    <row r="95" spans="3:36" ht="18" customHeight="1">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row>
  </sheetData>
  <mergeCells count="68">
    <mergeCell ref="G2:AJ2"/>
    <mergeCell ref="D6:E6"/>
    <mergeCell ref="Y5:AA5"/>
    <mergeCell ref="AB5:AD5"/>
    <mergeCell ref="B3:AJ4"/>
    <mergeCell ref="B5:H5"/>
    <mergeCell ref="D77:E77"/>
    <mergeCell ref="D78:E78"/>
    <mergeCell ref="D30:E32"/>
    <mergeCell ref="D63:E63"/>
    <mergeCell ref="D64:E64"/>
    <mergeCell ref="D65:E65"/>
    <mergeCell ref="D76:E76"/>
    <mergeCell ref="D58:E58"/>
    <mergeCell ref="D59:E59"/>
    <mergeCell ref="D60:E60"/>
    <mergeCell ref="D61:E61"/>
    <mergeCell ref="D62:E62"/>
    <mergeCell ref="D53:E53"/>
    <mergeCell ref="D48:E48"/>
    <mergeCell ref="D49:E49"/>
    <mergeCell ref="D50:E50"/>
    <mergeCell ref="AU7:AV7"/>
    <mergeCell ref="AW7:AX7"/>
    <mergeCell ref="AQ7:AR7"/>
    <mergeCell ref="AQ6:AR6"/>
    <mergeCell ref="AS5:AT5"/>
    <mergeCell ref="AU5:AV5"/>
    <mergeCell ref="AW5:AX5"/>
    <mergeCell ref="AS6:AT6"/>
    <mergeCell ref="AU6:AV6"/>
    <mergeCell ref="AW6:AX6"/>
    <mergeCell ref="AS7:AT7"/>
    <mergeCell ref="AQ5:AR5"/>
    <mergeCell ref="G14:AJ14"/>
    <mergeCell ref="D17:E17"/>
    <mergeCell ref="D14:E16"/>
    <mergeCell ref="G30:AJ30"/>
    <mergeCell ref="D33:E33"/>
    <mergeCell ref="F30:F32"/>
    <mergeCell ref="D18:E18"/>
    <mergeCell ref="D22:E22"/>
    <mergeCell ref="D21:E21"/>
    <mergeCell ref="D20:E20"/>
    <mergeCell ref="F14:F16"/>
    <mergeCell ref="G73:AJ73"/>
    <mergeCell ref="D47:E47"/>
    <mergeCell ref="B30:B32"/>
    <mergeCell ref="C30:C32"/>
    <mergeCell ref="D52:E52"/>
    <mergeCell ref="D54:E54"/>
    <mergeCell ref="D55:E55"/>
    <mergeCell ref="F44:F46"/>
    <mergeCell ref="D73:E75"/>
    <mergeCell ref="F73:F75"/>
    <mergeCell ref="D56:E56"/>
    <mergeCell ref="D57:E57"/>
    <mergeCell ref="G44:AJ44"/>
    <mergeCell ref="D51:E51"/>
    <mergeCell ref="B73:B75"/>
    <mergeCell ref="C73:C75"/>
    <mergeCell ref="B14:B16"/>
    <mergeCell ref="C14:C16"/>
    <mergeCell ref="B44:B46"/>
    <mergeCell ref="C44:C46"/>
    <mergeCell ref="D44:E46"/>
    <mergeCell ref="D19:E19"/>
    <mergeCell ref="D34:E34"/>
  </mergeCells>
  <phoneticPr fontId="1"/>
  <dataValidations xWindow="412" yWindow="368" count="4">
    <dataValidation type="list" allowBlank="1" showInputMessage="1" showErrorMessage="1" sqref="C6 F6">
      <formula1>"○"</formula1>
    </dataValidation>
    <dataValidation type="list" allowBlank="1" showInputMessage="1" sqref="B17:B22">
      <formula1>"主指導者,補助者"</formula1>
    </dataValidation>
    <dataValidation allowBlank="1" showInputMessage="1" showErrorMessage="1" prompt="様式4の起点と合わせてください。_x000a_" sqref="F33:F34 F76:F78 F47:F65 F14:F22"/>
    <dataValidation type="list" allowBlank="1" showInputMessage="1" sqref="G47:AJ65 G33:AJ34 G76:AJ78 G17:AJ22">
      <formula1>"○,△,●,▲"</formula1>
    </dataValidation>
  </dataValidations>
  <pageMargins left="0.7" right="0.7" top="0.75" bottom="0.75" header="0.3" footer="0.3"/>
  <pageSetup paperSize="8" scale="4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709"/>
  <sheetViews>
    <sheetView showGridLines="0" zoomScale="85" zoomScaleNormal="85" zoomScaleSheetLayoutView="100" workbookViewId="0">
      <selection activeCell="H7" sqref="H7"/>
    </sheetView>
  </sheetViews>
  <sheetFormatPr defaultColWidth="4.140625" defaultRowHeight="13.5"/>
  <cols>
    <col min="1" max="1" width="4.140625" style="6"/>
    <col min="2" max="3" width="4.140625" style="6" customWidth="1"/>
    <col min="4" max="4" width="30" style="15" customWidth="1"/>
    <col min="5" max="5" width="16.7109375" style="36" customWidth="1"/>
    <col min="6" max="6" width="12.85546875" style="15" customWidth="1"/>
    <col min="7" max="7" width="18.28515625" style="15" customWidth="1"/>
    <col min="8" max="8" width="12.85546875" style="15" customWidth="1"/>
    <col min="9" max="9" width="10.42578125" style="6" customWidth="1"/>
    <col min="10" max="10" width="16.28515625" style="6" customWidth="1"/>
    <col min="11" max="11" width="6.7109375" style="6" bestFit="1" customWidth="1"/>
    <col min="12" max="12" width="9.5703125" style="6" customWidth="1"/>
    <col min="13" max="13" width="7.140625" style="6" bestFit="1" customWidth="1"/>
    <col min="14" max="16384" width="4.140625" style="6"/>
  </cols>
  <sheetData>
    <row r="1" spans="1:14" ht="58.5" customHeight="1"/>
    <row r="2" spans="1:14" ht="30" customHeight="1">
      <c r="A2" s="999" t="s">
        <v>35</v>
      </c>
      <c r="B2" s="999"/>
      <c r="C2" s="999"/>
      <c r="D2" s="511" t="s">
        <v>187</v>
      </c>
      <c r="E2" s="525">
        <f>【様式1】!$C$2</f>
        <v>9999</v>
      </c>
      <c r="F2" s="286" t="s">
        <v>73</v>
      </c>
      <c r="G2" s="988" t="str">
        <f>【様式1】!H2</f>
        <v>ABC交響楽団</v>
      </c>
      <c r="H2" s="988"/>
      <c r="I2" s="988"/>
      <c r="J2" s="770"/>
      <c r="K2" s="285"/>
      <c r="L2" s="285"/>
      <c r="M2" s="285"/>
      <c r="N2" s="285"/>
    </row>
    <row r="3" spans="1:14" ht="33" customHeight="1">
      <c r="A3" s="1002" t="s">
        <v>487</v>
      </c>
      <c r="B3" s="1002"/>
      <c r="C3" s="1002"/>
      <c r="D3" s="1002"/>
      <c r="E3" s="1002"/>
      <c r="F3" s="1002"/>
      <c r="G3" s="1002"/>
      <c r="H3" s="1002"/>
      <c r="I3" s="1002"/>
      <c r="J3" s="771"/>
      <c r="K3" s="21"/>
    </row>
    <row r="4" spans="1:14" ht="17.25">
      <c r="A4" s="1002"/>
      <c r="B4" s="1002"/>
      <c r="C4" s="1002"/>
      <c r="D4" s="1002"/>
      <c r="E4" s="1002"/>
      <c r="F4" s="1002"/>
      <c r="G4" s="1002"/>
      <c r="H4" s="1002"/>
      <c r="I4" s="1002"/>
      <c r="J4" s="771"/>
      <c r="K4" s="21"/>
    </row>
    <row r="5" spans="1:14" ht="22.7" customHeight="1">
      <c r="D5" s="5"/>
      <c r="E5" s="6"/>
      <c r="F5" s="5"/>
      <c r="G5" s="5"/>
      <c r="H5" s="5"/>
      <c r="I5" s="438" t="s">
        <v>245</v>
      </c>
      <c r="J5" s="772"/>
    </row>
    <row r="6" spans="1:14" ht="45" customHeight="1">
      <c r="A6" s="22" t="s">
        <v>36</v>
      </c>
      <c r="B6" s="1000" t="s">
        <v>37</v>
      </c>
      <c r="C6" s="1001"/>
      <c r="D6" s="517" t="s">
        <v>224</v>
      </c>
      <c r="E6" s="23" t="s">
        <v>7</v>
      </c>
      <c r="F6" s="24" t="s">
        <v>38</v>
      </c>
      <c r="G6" s="518" t="s">
        <v>39</v>
      </c>
      <c r="H6" s="518" t="s">
        <v>172</v>
      </c>
      <c r="I6" s="778" t="s">
        <v>40</v>
      </c>
      <c r="J6" s="773" t="s">
        <v>545</v>
      </c>
      <c r="K6" s="404" t="s">
        <v>226</v>
      </c>
    </row>
    <row r="7" spans="1:14" ht="22.7" customHeight="1">
      <c r="A7" s="275"/>
      <c r="B7" s="997" t="str">
        <f>【様式２】!B47</f>
        <v>指揮者</v>
      </c>
      <c r="C7" s="997"/>
      <c r="D7" s="521" t="str">
        <f>【様式２】!C47</f>
        <v>渡辺□斗</v>
      </c>
      <c r="E7" s="25">
        <v>110000</v>
      </c>
      <c r="F7" s="520">
        <v>3</v>
      </c>
      <c r="G7" s="26">
        <f>E7*F7</f>
        <v>330000</v>
      </c>
      <c r="H7" s="405" t="s">
        <v>369</v>
      </c>
      <c r="I7" s="779" t="s">
        <v>433</v>
      </c>
      <c r="J7" s="774" t="s">
        <v>546</v>
      </c>
      <c r="K7" s="404">
        <f>IFERROR(VLOOKUP(D7,【様式２】!$C$47:$AQ$118,41,FALSE),"")</f>
        <v>3</v>
      </c>
      <c r="L7" s="6" t="b">
        <f>EXACT(F7,K7)</f>
        <v>1</v>
      </c>
      <c r="M7" s="6" t="str">
        <f>VLOOKUP(D7,【様式２】!$C$47:$E$65,2,FALSE)</f>
        <v>フリー</v>
      </c>
    </row>
    <row r="8" spans="1:14" ht="22.7" customHeight="1">
      <c r="A8" s="276"/>
      <c r="B8" s="997" t="str">
        <f>【様式２】!B48</f>
        <v>ソリスト</v>
      </c>
      <c r="C8" s="997"/>
      <c r="D8" s="521" t="str">
        <f>【様式２】!C48</f>
        <v>福島◎太</v>
      </c>
      <c r="E8" s="27">
        <v>75000</v>
      </c>
      <c r="F8" s="29">
        <v>3</v>
      </c>
      <c r="G8" s="28">
        <f t="shared" ref="G8:G25" si="0">E8*F8</f>
        <v>225000</v>
      </c>
      <c r="H8" s="405" t="s">
        <v>369</v>
      </c>
      <c r="I8" s="780" t="s">
        <v>434</v>
      </c>
      <c r="J8" s="775" t="s">
        <v>546</v>
      </c>
      <c r="K8" s="404">
        <f>IFERROR(VLOOKUP(D8,【様式２】!$C$47:$AQ$118,41,FALSE),"")</f>
        <v>3</v>
      </c>
      <c r="L8" s="6" t="b">
        <f>EXACT(F8,K8)</f>
        <v>1</v>
      </c>
      <c r="M8" s="6" t="str">
        <f>VLOOKUP(D8,【様式２】!$C$47:$E$65,2,FALSE)</f>
        <v>フリー</v>
      </c>
    </row>
    <row r="9" spans="1:14" ht="22.7" customHeight="1">
      <c r="A9" s="276"/>
      <c r="B9" s="997"/>
      <c r="C9" s="997"/>
      <c r="D9" s="521" t="s">
        <v>368</v>
      </c>
      <c r="E9" s="27">
        <v>350000</v>
      </c>
      <c r="F9" s="29">
        <v>3</v>
      </c>
      <c r="G9" s="28">
        <f t="shared" si="0"/>
        <v>1050000</v>
      </c>
      <c r="H9" s="405" t="s">
        <v>370</v>
      </c>
      <c r="I9" s="780" t="s">
        <v>435</v>
      </c>
      <c r="J9" s="775" t="s">
        <v>547</v>
      </c>
      <c r="K9" s="404" t="str">
        <f>IFERROR(VLOOKUP(D9,【様式２】!$C$47:$AQ$118,41,FALSE),"")</f>
        <v/>
      </c>
    </row>
    <row r="10" spans="1:14" ht="22.7" customHeight="1">
      <c r="A10" s="276"/>
      <c r="B10" s="997"/>
      <c r="C10" s="997"/>
      <c r="D10" s="521"/>
      <c r="E10" s="27"/>
      <c r="F10" s="29"/>
      <c r="G10" s="28">
        <f t="shared" si="0"/>
        <v>0</v>
      </c>
      <c r="H10" s="405"/>
      <c r="I10" s="781"/>
      <c r="J10" s="775"/>
      <c r="K10" s="404" t="str">
        <f>IFERROR(VLOOKUP(D10,【様式２】!$C$47:$AQ$118,41,FALSE),"")</f>
        <v/>
      </c>
    </row>
    <row r="11" spans="1:14" ht="22.7" customHeight="1">
      <c r="A11" s="276"/>
      <c r="B11" s="997"/>
      <c r="C11" s="997"/>
      <c r="D11" s="521"/>
      <c r="E11" s="27"/>
      <c r="F11" s="29"/>
      <c r="G11" s="28">
        <f t="shared" si="0"/>
        <v>0</v>
      </c>
      <c r="H11" s="405"/>
      <c r="I11" s="781"/>
      <c r="J11" s="775"/>
      <c r="K11" s="404" t="str">
        <f>IFERROR(VLOOKUP(D11,【様式２】!$C$47:$AQ$118,41,FALSE),"")</f>
        <v/>
      </c>
    </row>
    <row r="12" spans="1:14" ht="22.7" customHeight="1">
      <c r="A12" s="276"/>
      <c r="B12" s="997"/>
      <c r="C12" s="997"/>
      <c r="D12" s="521"/>
      <c r="E12" s="27"/>
      <c r="F12" s="29"/>
      <c r="G12" s="28">
        <f t="shared" si="0"/>
        <v>0</v>
      </c>
      <c r="H12" s="405"/>
      <c r="I12" s="781"/>
      <c r="J12" s="775"/>
      <c r="K12" s="404" t="str">
        <f>IFERROR(VLOOKUP(D12,【様式２】!$C$47:$AQ$118,41,FALSE),"")</f>
        <v/>
      </c>
    </row>
    <row r="13" spans="1:14" ht="22.7" customHeight="1">
      <c r="A13" s="276"/>
      <c r="B13" s="997"/>
      <c r="C13" s="997"/>
      <c r="D13" s="521"/>
      <c r="E13" s="27"/>
      <c r="F13" s="29"/>
      <c r="G13" s="28">
        <f>E13*F13</f>
        <v>0</v>
      </c>
      <c r="H13" s="405"/>
      <c r="I13" s="781"/>
      <c r="J13" s="775"/>
      <c r="K13" s="404" t="str">
        <f>IFERROR(VLOOKUP(D13,【様式２】!$C$47:$AQ$118,41,FALSE),"")</f>
        <v/>
      </c>
    </row>
    <row r="14" spans="1:14" ht="22.7" customHeight="1">
      <c r="A14" s="276"/>
      <c r="B14" s="997"/>
      <c r="C14" s="997"/>
      <c r="D14" s="521"/>
      <c r="E14" s="27"/>
      <c r="F14" s="29"/>
      <c r="G14" s="28">
        <f t="shared" si="0"/>
        <v>0</v>
      </c>
      <c r="H14" s="405"/>
      <c r="I14" s="781"/>
      <c r="J14" s="775"/>
      <c r="K14" s="404" t="str">
        <f>IFERROR(VLOOKUP(D14,【様式２】!$C$47:$AQ$118,41,FALSE),"")</f>
        <v/>
      </c>
    </row>
    <row r="15" spans="1:14" ht="22.7" customHeight="1">
      <c r="A15" s="276"/>
      <c r="B15" s="997"/>
      <c r="C15" s="997"/>
      <c r="D15" s="521"/>
      <c r="E15" s="27"/>
      <c r="F15" s="29"/>
      <c r="G15" s="28">
        <f t="shared" si="0"/>
        <v>0</v>
      </c>
      <c r="H15" s="405"/>
      <c r="I15" s="781"/>
      <c r="J15" s="775"/>
      <c r="K15" s="404" t="str">
        <f>IFERROR(VLOOKUP(D15,【様式２】!$C$47:$AQ$118,41,FALSE),"")</f>
        <v/>
      </c>
    </row>
    <row r="16" spans="1:14" ht="22.7" customHeight="1">
      <c r="A16" s="276"/>
      <c r="B16" s="997"/>
      <c r="C16" s="997"/>
      <c r="D16" s="521"/>
      <c r="E16" s="27"/>
      <c r="F16" s="29"/>
      <c r="G16" s="28">
        <f t="shared" si="0"/>
        <v>0</v>
      </c>
      <c r="H16" s="405"/>
      <c r="I16" s="780"/>
      <c r="J16" s="775"/>
      <c r="K16" s="404" t="str">
        <f>IFERROR(VLOOKUP(D16,【様式２】!$C$47:$AQ$118,41,FALSE),"")</f>
        <v/>
      </c>
    </row>
    <row r="17" spans="1:14" ht="22.7" customHeight="1">
      <c r="A17" s="276"/>
      <c r="B17" s="997"/>
      <c r="C17" s="997"/>
      <c r="D17" s="521"/>
      <c r="E17" s="27"/>
      <c r="F17" s="29"/>
      <c r="G17" s="28">
        <f t="shared" si="0"/>
        <v>0</v>
      </c>
      <c r="H17" s="405"/>
      <c r="I17" s="781"/>
      <c r="J17" s="775"/>
      <c r="K17" s="404" t="str">
        <f>IFERROR(VLOOKUP(D17,【様式２】!$C$47:$AQ$118,41,FALSE),"")</f>
        <v/>
      </c>
    </row>
    <row r="18" spans="1:14" ht="22.7" customHeight="1">
      <c r="A18" s="276"/>
      <c r="B18" s="997"/>
      <c r="C18" s="997"/>
      <c r="D18" s="521"/>
      <c r="E18" s="27"/>
      <c r="F18" s="29"/>
      <c r="G18" s="28">
        <f t="shared" si="0"/>
        <v>0</v>
      </c>
      <c r="H18" s="405"/>
      <c r="I18" s="781"/>
      <c r="J18" s="775"/>
      <c r="K18" s="404" t="str">
        <f>IFERROR(VLOOKUP(D18,【様式２】!$C$47:$AQ$118,41,FALSE),"")</f>
        <v/>
      </c>
    </row>
    <row r="19" spans="1:14" ht="22.7" customHeight="1">
      <c r="A19" s="276"/>
      <c r="B19" s="997"/>
      <c r="C19" s="997"/>
      <c r="D19" s="521"/>
      <c r="E19" s="27"/>
      <c r="F19" s="29"/>
      <c r="G19" s="28">
        <f t="shared" si="0"/>
        <v>0</v>
      </c>
      <c r="H19" s="405"/>
      <c r="I19" s="781"/>
      <c r="J19" s="775"/>
      <c r="K19" s="404" t="str">
        <f>IFERROR(VLOOKUP(D19,【様式２】!$C$47:$AQ$118,41,FALSE),"")</f>
        <v/>
      </c>
    </row>
    <row r="20" spans="1:14" ht="22.7" customHeight="1">
      <c r="A20" s="276"/>
      <c r="B20" s="997"/>
      <c r="C20" s="997"/>
      <c r="D20" s="521"/>
      <c r="E20" s="27"/>
      <c r="F20" s="29"/>
      <c r="G20" s="28">
        <f t="shared" si="0"/>
        <v>0</v>
      </c>
      <c r="H20" s="405"/>
      <c r="I20" s="781"/>
      <c r="J20" s="775"/>
      <c r="K20" s="404" t="str">
        <f>IFERROR(VLOOKUP(D20,【様式２】!$C$47:$AQ$118,41,FALSE),"")</f>
        <v/>
      </c>
    </row>
    <row r="21" spans="1:14" ht="22.7" customHeight="1">
      <c r="A21" s="276"/>
      <c r="B21" s="997">
        <f>【様式２】!B61</f>
        <v>0</v>
      </c>
      <c r="C21" s="997"/>
      <c r="D21" s="521">
        <f>【様式２】!C61</f>
        <v>0</v>
      </c>
      <c r="E21" s="27"/>
      <c r="F21" s="29"/>
      <c r="G21" s="28">
        <f t="shared" si="0"/>
        <v>0</v>
      </c>
      <c r="H21" s="405"/>
      <c r="I21" s="781"/>
      <c r="J21" s="775"/>
      <c r="K21" s="404" t="str">
        <f>IFERROR(VLOOKUP(D21,【様式２】!$C$47:$AQ$118,41,FALSE),"")</f>
        <v/>
      </c>
    </row>
    <row r="22" spans="1:14" ht="22.7" customHeight="1">
      <c r="A22" s="276"/>
      <c r="B22" s="997">
        <f>【様式２】!B62</f>
        <v>0</v>
      </c>
      <c r="C22" s="997"/>
      <c r="D22" s="521">
        <f>【様式２】!C62</f>
        <v>0</v>
      </c>
      <c r="E22" s="27"/>
      <c r="F22" s="29"/>
      <c r="G22" s="28">
        <f t="shared" si="0"/>
        <v>0</v>
      </c>
      <c r="H22" s="405"/>
      <c r="I22" s="781"/>
      <c r="J22" s="775"/>
      <c r="K22" s="404" t="str">
        <f>IFERROR(VLOOKUP(D22,【様式２】!$C$47:$AQ$118,41,FALSE),"")</f>
        <v/>
      </c>
    </row>
    <row r="23" spans="1:14" ht="22.7" customHeight="1">
      <c r="A23" s="276"/>
      <c r="B23" s="997">
        <f>【様式２】!B63</f>
        <v>0</v>
      </c>
      <c r="C23" s="997"/>
      <c r="D23" s="521">
        <f>【様式２】!C63</f>
        <v>0</v>
      </c>
      <c r="E23" s="27"/>
      <c r="F23" s="29"/>
      <c r="G23" s="28">
        <f t="shared" si="0"/>
        <v>0</v>
      </c>
      <c r="H23" s="405"/>
      <c r="I23" s="780"/>
      <c r="J23" s="775"/>
      <c r="K23" s="404" t="str">
        <f>IFERROR(VLOOKUP(D23,【様式２】!$C$47:$AQ$118,41,FALSE),"")</f>
        <v/>
      </c>
    </row>
    <row r="24" spans="1:14" ht="22.7" customHeight="1">
      <c r="A24" s="276"/>
      <c r="B24" s="997">
        <f>【様式２】!B64</f>
        <v>0</v>
      </c>
      <c r="C24" s="997"/>
      <c r="D24" s="521">
        <f>【様式２】!C64</f>
        <v>0</v>
      </c>
      <c r="E24" s="27"/>
      <c r="F24" s="29"/>
      <c r="G24" s="28">
        <f t="shared" si="0"/>
        <v>0</v>
      </c>
      <c r="H24" s="405"/>
      <c r="I24" s="780"/>
      <c r="J24" s="775"/>
      <c r="K24" s="404" t="str">
        <f>IFERROR(VLOOKUP(D24,【様式２】!$C$47:$AQ$118,41,FALSE),"")</f>
        <v/>
      </c>
    </row>
    <row r="25" spans="1:14" ht="22.7" customHeight="1">
      <c r="A25" s="276"/>
      <c r="B25" s="997">
        <f>【様式２】!B65</f>
        <v>0</v>
      </c>
      <c r="C25" s="997"/>
      <c r="D25" s="521">
        <f>【様式２】!C65</f>
        <v>0</v>
      </c>
      <c r="E25" s="27"/>
      <c r="F25" s="29"/>
      <c r="G25" s="28">
        <f t="shared" si="0"/>
        <v>0</v>
      </c>
      <c r="H25" s="405"/>
      <c r="I25" s="780"/>
      <c r="J25" s="775"/>
      <c r="K25" s="404" t="str">
        <f>IFERROR(VLOOKUP(D25,【様式２】!$C$47:$AQ$118,41,FALSE),"")</f>
        <v/>
      </c>
    </row>
    <row r="26" spans="1:14" ht="22.7" customHeight="1">
      <c r="A26" s="277"/>
      <c r="B26" s="998">
        <f>【様式２】!B66</f>
        <v>0</v>
      </c>
      <c r="C26" s="998"/>
      <c r="D26" s="522">
        <f>【様式２】!C66</f>
        <v>0</v>
      </c>
      <c r="E26" s="30"/>
      <c r="F26" s="31"/>
      <c r="G26" s="32">
        <f>E26*F26</f>
        <v>0</v>
      </c>
      <c r="H26" s="405"/>
      <c r="I26" s="782"/>
      <c r="J26" s="776"/>
      <c r="K26" s="404" t="str">
        <f>IFERROR(VLOOKUP(D26,【様式２】!$C$47:$AQ$118,41,FALSE),"")</f>
        <v/>
      </c>
    </row>
    <row r="27" spans="1:14" ht="22.7" customHeight="1">
      <c r="A27" s="994" t="s">
        <v>41</v>
      </c>
      <c r="B27" s="994"/>
      <c r="C27" s="994"/>
      <c r="D27" s="994"/>
      <c r="E27" s="994"/>
      <c r="F27" s="995"/>
      <c r="G27" s="760">
        <f>SUM(G7:G26)</f>
        <v>1605000</v>
      </c>
      <c r="H27" s="272"/>
      <c r="I27" s="783"/>
      <c r="J27" s="777"/>
      <c r="K27" s="404" t="str">
        <f>IFERROR(VLOOKUP(D27,【様式２】!$C$47:$AQ$118,41,FALSE),"")</f>
        <v/>
      </c>
    </row>
    <row r="28" spans="1:14" ht="11.25" customHeight="1" thickBot="1">
      <c r="B28" s="523"/>
      <c r="C28" s="524"/>
      <c r="D28" s="6"/>
      <c r="E28" s="33"/>
      <c r="F28" s="33"/>
      <c r="G28" s="33"/>
      <c r="H28" s="33"/>
      <c r="I28" s="5"/>
      <c r="J28" s="5"/>
      <c r="K28" s="404" t="str">
        <f>IFERROR(VLOOKUP(D28,【様式２】!$C$47:$AQ$118,41,FALSE),"")</f>
        <v/>
      </c>
      <c r="N28" s="34"/>
    </row>
    <row r="29" spans="1:14" ht="24" customHeight="1" thickBot="1">
      <c r="D29" s="6"/>
      <c r="F29" s="439"/>
      <c r="G29" s="519" t="s">
        <v>246</v>
      </c>
      <c r="H29" s="409">
        <v>45229</v>
      </c>
    </row>
    <row r="30" spans="1:14" ht="22.7" customHeight="1">
      <c r="C30" s="6" t="s">
        <v>536</v>
      </c>
      <c r="D30" s="6"/>
      <c r="E30" s="996"/>
      <c r="F30" s="996"/>
      <c r="G30" s="35"/>
      <c r="H30" s="35"/>
    </row>
    <row r="31" spans="1:14" ht="22.7" customHeight="1">
      <c r="D31" s="258" t="s">
        <v>164</v>
      </c>
      <c r="E31" s="257">
        <f>【様式1】!C20</f>
        <v>1605000</v>
      </c>
      <c r="F31" s="35"/>
      <c r="G31" s="6"/>
      <c r="H31" s="6"/>
    </row>
    <row r="32" spans="1:14" ht="22.7" customHeight="1">
      <c r="D32" s="758" t="s">
        <v>544</v>
      </c>
      <c r="E32" s="759">
        <f>【様式8】!C20</f>
        <v>1605000</v>
      </c>
    </row>
    <row r="33" spans="4:4" ht="22.7" customHeight="1">
      <c r="D33" s="6"/>
    </row>
    <row r="34" spans="4:4" ht="22.7" customHeight="1">
      <c r="D34" s="6"/>
    </row>
    <row r="35" spans="4:4" ht="22.7" customHeight="1">
      <c r="D35" s="6"/>
    </row>
    <row r="36" spans="4:4" ht="22.7" customHeight="1">
      <c r="D36" s="6"/>
    </row>
    <row r="37" spans="4:4" ht="22.7" customHeight="1">
      <c r="D37" s="6"/>
    </row>
    <row r="38" spans="4:4" ht="22.7" customHeight="1">
      <c r="D38" s="6"/>
    </row>
    <row r="39" spans="4:4" ht="22.7" customHeight="1">
      <c r="D39" s="6"/>
    </row>
    <row r="40" spans="4:4" ht="22.7" customHeight="1">
      <c r="D40" s="6"/>
    </row>
    <row r="41" spans="4:4" ht="22.7" customHeight="1">
      <c r="D41" s="6"/>
    </row>
    <row r="42" spans="4:4" ht="22.7" customHeight="1">
      <c r="D42" s="6"/>
    </row>
    <row r="43" spans="4:4" ht="22.7" customHeight="1">
      <c r="D43" s="6"/>
    </row>
    <row r="44" spans="4:4" ht="22.7" customHeight="1">
      <c r="D44" s="6"/>
    </row>
    <row r="45" spans="4:4" ht="22.7" customHeight="1">
      <c r="D45" s="6"/>
    </row>
    <row r="46" spans="4:4" ht="22.7" customHeight="1">
      <c r="D46" s="6"/>
    </row>
    <row r="47" spans="4:4" ht="22.7" customHeight="1">
      <c r="D47" s="6"/>
    </row>
    <row r="48" spans="4:4" ht="22.7" customHeight="1">
      <c r="D48" s="6"/>
    </row>
    <row r="49" spans="4:4" ht="22.7" customHeight="1">
      <c r="D49" s="6"/>
    </row>
    <row r="50" spans="4:4" ht="22.7" customHeight="1">
      <c r="D50" s="6"/>
    </row>
    <row r="51" spans="4:4" ht="22.7" customHeight="1">
      <c r="D51" s="6"/>
    </row>
    <row r="52" spans="4:4" ht="22.7" customHeight="1">
      <c r="D52" s="6"/>
    </row>
    <row r="53" spans="4:4" ht="22.7" customHeight="1">
      <c r="D53" s="6"/>
    </row>
    <row r="54" spans="4:4" ht="22.7" customHeight="1">
      <c r="D54" s="6"/>
    </row>
    <row r="55" spans="4:4" ht="22.7" customHeight="1">
      <c r="D55" s="6"/>
    </row>
    <row r="56" spans="4:4" ht="22.7" customHeight="1">
      <c r="D56" s="6"/>
    </row>
    <row r="57" spans="4:4" ht="22.7" customHeight="1">
      <c r="D57" s="6"/>
    </row>
    <row r="58" spans="4:4" ht="22.7" customHeight="1">
      <c r="D58" s="6"/>
    </row>
    <row r="59" spans="4:4" ht="22.7" customHeight="1">
      <c r="D59" s="6"/>
    </row>
    <row r="60" spans="4:4" ht="22.7" customHeight="1">
      <c r="D60" s="6"/>
    </row>
    <row r="61" spans="4:4" ht="22.7" customHeight="1">
      <c r="D61" s="6"/>
    </row>
    <row r="62" spans="4:4" ht="22.7" customHeight="1">
      <c r="D62" s="6"/>
    </row>
    <row r="63" spans="4:4" ht="22.7" customHeight="1">
      <c r="D63" s="6"/>
    </row>
    <row r="64" spans="4:4" ht="22.7" customHeight="1">
      <c r="D64" s="6"/>
    </row>
    <row r="65" spans="4:4" ht="22.7" customHeight="1">
      <c r="D65" s="6"/>
    </row>
    <row r="66" spans="4:4" ht="22.7" customHeight="1">
      <c r="D66" s="6"/>
    </row>
    <row r="67" spans="4:4" ht="22.7" customHeight="1">
      <c r="D67" s="6"/>
    </row>
    <row r="68" spans="4:4" ht="22.7" customHeight="1">
      <c r="D68" s="6"/>
    </row>
    <row r="69" spans="4:4" ht="22.7" customHeight="1">
      <c r="D69" s="6"/>
    </row>
    <row r="70" spans="4:4" ht="22.7" customHeight="1">
      <c r="D70" s="6"/>
    </row>
    <row r="71" spans="4:4" ht="22.7" customHeight="1">
      <c r="D71" s="6"/>
    </row>
    <row r="72" spans="4:4" ht="22.7" customHeight="1">
      <c r="D72" s="6"/>
    </row>
    <row r="73" spans="4:4" ht="22.7" customHeight="1">
      <c r="D73" s="6"/>
    </row>
    <row r="74" spans="4:4" ht="22.7" customHeight="1">
      <c r="D74" s="6"/>
    </row>
    <row r="75" spans="4:4" ht="22.7" customHeight="1">
      <c r="D75" s="6"/>
    </row>
    <row r="76" spans="4:4" ht="22.7" customHeight="1">
      <c r="D76" s="6"/>
    </row>
    <row r="77" spans="4:4" ht="22.7" customHeight="1">
      <c r="D77" s="6"/>
    </row>
    <row r="78" spans="4:4" ht="22.7" customHeight="1">
      <c r="D78" s="6"/>
    </row>
    <row r="79" spans="4:4" ht="22.7" customHeight="1">
      <c r="D79" s="6"/>
    </row>
    <row r="80" spans="4:4" ht="22.7" customHeight="1">
      <c r="D80" s="6"/>
    </row>
    <row r="81" spans="4:4" ht="22.7" customHeight="1">
      <c r="D81" s="6"/>
    </row>
    <row r="82" spans="4:4" ht="22.7" customHeight="1">
      <c r="D82" s="6"/>
    </row>
    <row r="83" spans="4:4" ht="22.7" customHeight="1">
      <c r="D83" s="6"/>
    </row>
    <row r="84" spans="4:4" ht="22.7" customHeight="1">
      <c r="D84" s="6"/>
    </row>
    <row r="85" spans="4:4" ht="22.7" customHeight="1">
      <c r="D85" s="6"/>
    </row>
    <row r="86" spans="4:4" ht="22.7" customHeight="1">
      <c r="D86" s="6"/>
    </row>
    <row r="87" spans="4:4" ht="22.7" customHeight="1">
      <c r="D87" s="6"/>
    </row>
    <row r="88" spans="4:4" ht="22.7" customHeight="1">
      <c r="D88" s="6"/>
    </row>
    <row r="89" spans="4:4" ht="22.7" customHeight="1">
      <c r="D89" s="6"/>
    </row>
    <row r="90" spans="4:4" ht="22.7" customHeight="1">
      <c r="D90" s="6"/>
    </row>
    <row r="91" spans="4:4" ht="22.7" customHeight="1">
      <c r="D91" s="6"/>
    </row>
    <row r="92" spans="4:4" ht="22.7" customHeight="1">
      <c r="D92" s="6"/>
    </row>
    <row r="93" spans="4:4" ht="22.7" customHeight="1">
      <c r="D93" s="6"/>
    </row>
    <row r="94" spans="4:4" ht="22.7" customHeight="1">
      <c r="D94" s="6"/>
    </row>
    <row r="95" spans="4:4" ht="22.7" customHeight="1">
      <c r="D95" s="6"/>
    </row>
    <row r="96" spans="4:4" ht="22.7" customHeight="1">
      <c r="D96" s="6"/>
    </row>
    <row r="97" spans="4:4" ht="22.7" customHeight="1">
      <c r="D97" s="6"/>
    </row>
    <row r="98" spans="4:4" ht="22.7" customHeight="1">
      <c r="D98" s="6"/>
    </row>
    <row r="99" spans="4:4" ht="22.7" customHeight="1">
      <c r="D99" s="6"/>
    </row>
    <row r="100" spans="4:4" ht="22.7" customHeight="1">
      <c r="D100" s="6"/>
    </row>
    <row r="101" spans="4:4" ht="22.7" customHeight="1">
      <c r="D101" s="6"/>
    </row>
    <row r="102" spans="4:4" ht="22.7" customHeight="1">
      <c r="D102" s="6"/>
    </row>
    <row r="103" spans="4:4" ht="22.7" customHeight="1">
      <c r="D103" s="6"/>
    </row>
    <row r="104" spans="4:4" ht="22.7" customHeight="1">
      <c r="D104" s="6"/>
    </row>
    <row r="105" spans="4:4" ht="22.7" customHeight="1">
      <c r="D105" s="6"/>
    </row>
    <row r="106" spans="4:4" ht="22.7" customHeight="1">
      <c r="D106" s="6"/>
    </row>
    <row r="107" spans="4:4" ht="22.7" customHeight="1">
      <c r="D107" s="6"/>
    </row>
    <row r="108" spans="4:4" ht="22.7" customHeight="1">
      <c r="D108" s="6"/>
    </row>
    <row r="109" spans="4:4" ht="22.7" customHeight="1">
      <c r="D109" s="6"/>
    </row>
    <row r="110" spans="4:4" ht="22.7" customHeight="1">
      <c r="D110" s="6"/>
    </row>
    <row r="111" spans="4:4" ht="22.7" customHeight="1">
      <c r="D111" s="6"/>
    </row>
    <row r="112" spans="4:4" ht="22.7" customHeight="1">
      <c r="D112" s="6"/>
    </row>
    <row r="113" spans="4:4" ht="22.7" customHeight="1">
      <c r="D113" s="6"/>
    </row>
    <row r="114" spans="4:4" ht="22.7" customHeight="1">
      <c r="D114" s="6"/>
    </row>
    <row r="115" spans="4:4" ht="22.7" customHeight="1">
      <c r="D115" s="6"/>
    </row>
    <row r="116" spans="4:4" ht="22.7" customHeight="1">
      <c r="D116" s="6"/>
    </row>
    <row r="117" spans="4:4" ht="22.7" customHeight="1">
      <c r="D117" s="6"/>
    </row>
    <row r="118" spans="4:4" ht="22.7" customHeight="1">
      <c r="D118" s="6"/>
    </row>
    <row r="119" spans="4:4" ht="22.7" customHeight="1">
      <c r="D119" s="6"/>
    </row>
    <row r="120" spans="4:4" ht="22.7" customHeight="1">
      <c r="D120" s="6"/>
    </row>
    <row r="121" spans="4:4" ht="22.7" customHeight="1">
      <c r="D121" s="6"/>
    </row>
    <row r="122" spans="4:4" ht="22.7" customHeight="1">
      <c r="D122" s="6"/>
    </row>
    <row r="123" spans="4:4" ht="22.7" customHeight="1">
      <c r="D123" s="6"/>
    </row>
    <row r="124" spans="4:4" ht="22.7" customHeight="1">
      <c r="D124" s="6"/>
    </row>
    <row r="125" spans="4:4" ht="22.7" customHeight="1">
      <c r="D125" s="6"/>
    </row>
    <row r="126" spans="4:4" ht="22.7" customHeight="1">
      <c r="D126" s="6"/>
    </row>
    <row r="127" spans="4:4" ht="22.7" customHeight="1">
      <c r="D127" s="6"/>
    </row>
    <row r="128" spans="4:4" ht="22.7" customHeight="1">
      <c r="D128" s="6"/>
    </row>
    <row r="129" spans="4:4" ht="22.7" customHeight="1">
      <c r="D129" s="6"/>
    </row>
    <row r="130" spans="4:4" ht="22.7" customHeight="1">
      <c r="D130" s="6"/>
    </row>
    <row r="131" spans="4:4" ht="22.7" customHeight="1">
      <c r="D131" s="6"/>
    </row>
    <row r="132" spans="4:4" ht="22.7" customHeight="1">
      <c r="D132" s="6"/>
    </row>
    <row r="133" spans="4:4" ht="22.7" customHeight="1">
      <c r="D133" s="6"/>
    </row>
    <row r="134" spans="4:4" ht="22.7" customHeight="1">
      <c r="D134" s="6"/>
    </row>
    <row r="135" spans="4:4" ht="22.7" customHeight="1">
      <c r="D135" s="6"/>
    </row>
    <row r="136" spans="4:4" ht="22.7" customHeight="1">
      <c r="D136" s="6"/>
    </row>
    <row r="137" spans="4:4" ht="22.7" customHeight="1">
      <c r="D137" s="6"/>
    </row>
    <row r="138" spans="4:4" ht="22.7" customHeight="1">
      <c r="D138" s="6"/>
    </row>
    <row r="139" spans="4:4" ht="22.7" customHeight="1">
      <c r="D139" s="6"/>
    </row>
    <row r="140" spans="4:4" ht="22.7" customHeight="1">
      <c r="D140" s="6"/>
    </row>
    <row r="141" spans="4:4" ht="22.7" customHeight="1">
      <c r="D141" s="6"/>
    </row>
    <row r="142" spans="4:4" ht="22.7" customHeight="1">
      <c r="D142" s="6"/>
    </row>
    <row r="143" spans="4:4" ht="22.7" customHeight="1">
      <c r="D143" s="6"/>
    </row>
    <row r="144" spans="4:4" ht="22.7" customHeight="1">
      <c r="D144" s="6"/>
    </row>
    <row r="145" spans="4:4" ht="22.7" customHeight="1">
      <c r="D145" s="6"/>
    </row>
    <row r="146" spans="4:4" ht="22.7" customHeight="1">
      <c r="D146" s="6"/>
    </row>
    <row r="147" spans="4:4" ht="22.7" customHeight="1">
      <c r="D147" s="6"/>
    </row>
    <row r="148" spans="4:4" ht="22.7" customHeight="1">
      <c r="D148" s="6"/>
    </row>
    <row r="149" spans="4:4" ht="22.7" customHeight="1">
      <c r="D149" s="6"/>
    </row>
    <row r="150" spans="4:4" ht="22.7" customHeight="1">
      <c r="D150" s="6"/>
    </row>
    <row r="151" spans="4:4" ht="22.7" customHeight="1">
      <c r="D151" s="6"/>
    </row>
    <row r="152" spans="4:4" ht="22.7" customHeight="1">
      <c r="D152" s="6"/>
    </row>
    <row r="153" spans="4:4" ht="22.7" customHeight="1">
      <c r="D153" s="6"/>
    </row>
    <row r="154" spans="4:4" ht="22.7" customHeight="1">
      <c r="D154" s="6"/>
    </row>
    <row r="155" spans="4:4" ht="22.7" customHeight="1">
      <c r="D155" s="6"/>
    </row>
    <row r="156" spans="4:4" ht="22.7" customHeight="1">
      <c r="D156" s="6"/>
    </row>
    <row r="157" spans="4:4" ht="22.7" customHeight="1">
      <c r="D157" s="6"/>
    </row>
    <row r="158" spans="4:4" ht="22.7" customHeight="1">
      <c r="D158" s="6"/>
    </row>
    <row r="159" spans="4:4" ht="22.7" customHeight="1">
      <c r="D159" s="6"/>
    </row>
    <row r="160" spans="4:4" ht="22.7" customHeight="1">
      <c r="D160" s="6"/>
    </row>
    <row r="161" spans="4:4" ht="22.7" customHeight="1">
      <c r="D161" s="6"/>
    </row>
    <row r="162" spans="4:4" ht="22.7" customHeight="1">
      <c r="D162" s="6"/>
    </row>
    <row r="163" spans="4:4" ht="22.7" customHeight="1">
      <c r="D163" s="6"/>
    </row>
    <row r="164" spans="4:4" ht="22.7" customHeight="1">
      <c r="D164" s="6"/>
    </row>
    <row r="165" spans="4:4" ht="22.7" customHeight="1">
      <c r="D165" s="6"/>
    </row>
    <row r="166" spans="4:4" ht="22.7" customHeight="1">
      <c r="D166" s="6"/>
    </row>
    <row r="167" spans="4:4" ht="22.7" customHeight="1">
      <c r="D167" s="6"/>
    </row>
    <row r="168" spans="4:4" ht="22.7" customHeight="1">
      <c r="D168" s="6"/>
    </row>
    <row r="169" spans="4:4" ht="22.7" customHeight="1">
      <c r="D169" s="6"/>
    </row>
    <row r="170" spans="4:4" ht="22.7" customHeight="1">
      <c r="D170" s="6"/>
    </row>
    <row r="171" spans="4:4" ht="22.7" customHeight="1">
      <c r="D171" s="6"/>
    </row>
    <row r="172" spans="4:4" ht="22.7" customHeight="1">
      <c r="D172" s="6"/>
    </row>
    <row r="173" spans="4:4" ht="22.7" customHeight="1">
      <c r="D173" s="6"/>
    </row>
    <row r="174" spans="4:4" ht="22.7" customHeight="1">
      <c r="D174" s="6"/>
    </row>
    <row r="175" spans="4:4" ht="22.7" customHeight="1">
      <c r="D175" s="6"/>
    </row>
    <row r="176" spans="4:4" ht="22.7" customHeight="1">
      <c r="D176" s="6"/>
    </row>
    <row r="177" spans="4:4" ht="22.7" customHeight="1">
      <c r="D177" s="6"/>
    </row>
    <row r="178" spans="4:4" ht="22.7" customHeight="1">
      <c r="D178" s="6"/>
    </row>
    <row r="179" spans="4:4" ht="22.7" customHeight="1">
      <c r="D179" s="6"/>
    </row>
    <row r="180" spans="4:4" ht="22.7" customHeight="1">
      <c r="D180" s="6"/>
    </row>
    <row r="181" spans="4:4" ht="22.7" customHeight="1">
      <c r="D181" s="6"/>
    </row>
    <row r="182" spans="4:4" ht="22.7" customHeight="1">
      <c r="D182" s="6"/>
    </row>
    <row r="183" spans="4:4" ht="22.7" customHeight="1">
      <c r="D183" s="6"/>
    </row>
    <row r="184" spans="4:4" ht="22.7" customHeight="1">
      <c r="D184" s="6"/>
    </row>
    <row r="185" spans="4:4" ht="22.7" customHeight="1">
      <c r="D185" s="6"/>
    </row>
    <row r="186" spans="4:4" ht="22.7" customHeight="1">
      <c r="D186" s="6"/>
    </row>
    <row r="187" spans="4:4" ht="22.7" customHeight="1">
      <c r="D187" s="6"/>
    </row>
    <row r="188" spans="4:4" ht="22.7" customHeight="1">
      <c r="D188" s="6"/>
    </row>
    <row r="189" spans="4:4" ht="22.7" customHeight="1">
      <c r="D189" s="6"/>
    </row>
    <row r="190" spans="4:4" ht="22.7" customHeight="1">
      <c r="D190" s="6"/>
    </row>
    <row r="191" spans="4:4" ht="22.7" customHeight="1">
      <c r="D191" s="6"/>
    </row>
    <row r="192" spans="4:4" ht="22.7" customHeight="1">
      <c r="D192" s="6"/>
    </row>
    <row r="193" spans="4:4" ht="22.7" customHeight="1">
      <c r="D193" s="6"/>
    </row>
    <row r="194" spans="4:4" ht="22.7" customHeight="1">
      <c r="D194" s="6"/>
    </row>
    <row r="195" spans="4:4" ht="22.7" customHeight="1">
      <c r="D195" s="6"/>
    </row>
    <row r="196" spans="4:4" ht="22.7" customHeight="1">
      <c r="D196" s="6"/>
    </row>
    <row r="197" spans="4:4" ht="22.7" customHeight="1">
      <c r="D197" s="6"/>
    </row>
    <row r="198" spans="4:4" ht="22.7" customHeight="1">
      <c r="D198" s="6"/>
    </row>
    <row r="199" spans="4:4" ht="22.7" customHeight="1">
      <c r="D199" s="6"/>
    </row>
    <row r="200" spans="4:4" ht="22.7" customHeight="1">
      <c r="D200" s="6"/>
    </row>
    <row r="201" spans="4:4" ht="22.7" customHeight="1">
      <c r="D201" s="6"/>
    </row>
    <row r="202" spans="4:4" ht="22.7" customHeight="1">
      <c r="D202" s="6"/>
    </row>
    <row r="203" spans="4:4" ht="22.7" customHeight="1">
      <c r="D203" s="6"/>
    </row>
    <row r="204" spans="4:4" ht="22.7" customHeight="1">
      <c r="D204" s="6"/>
    </row>
    <row r="205" spans="4:4" ht="22.7" customHeight="1">
      <c r="D205" s="6"/>
    </row>
    <row r="206" spans="4:4" ht="22.7" customHeight="1">
      <c r="D206" s="6"/>
    </row>
    <row r="207" spans="4:4" ht="22.7" customHeight="1">
      <c r="D207" s="6"/>
    </row>
    <row r="208" spans="4:4" ht="22.7" customHeight="1">
      <c r="D208" s="6"/>
    </row>
    <row r="209" spans="4:4" ht="22.7" customHeight="1">
      <c r="D209" s="6"/>
    </row>
    <row r="210" spans="4:4" ht="22.7" customHeight="1">
      <c r="D210" s="6"/>
    </row>
    <row r="211" spans="4:4" ht="22.7" customHeight="1">
      <c r="D211" s="6"/>
    </row>
    <row r="212" spans="4:4" ht="22.7" customHeight="1">
      <c r="D212" s="6"/>
    </row>
    <row r="213" spans="4:4" ht="22.7" customHeight="1">
      <c r="D213" s="6"/>
    </row>
    <row r="214" spans="4:4" ht="22.7" customHeight="1">
      <c r="D214" s="6"/>
    </row>
    <row r="215" spans="4:4" ht="22.7" customHeight="1">
      <c r="D215" s="6"/>
    </row>
    <row r="216" spans="4:4" ht="22.7" customHeight="1">
      <c r="D216" s="6"/>
    </row>
    <row r="217" spans="4:4" ht="22.7" customHeight="1">
      <c r="D217" s="6"/>
    </row>
    <row r="218" spans="4:4" ht="22.7" customHeight="1">
      <c r="D218" s="6"/>
    </row>
    <row r="219" spans="4:4" ht="22.7" customHeight="1">
      <c r="D219" s="6"/>
    </row>
    <row r="220" spans="4:4" ht="22.7" customHeight="1">
      <c r="D220" s="6"/>
    </row>
    <row r="221" spans="4:4" ht="22.7" customHeight="1">
      <c r="D221" s="6"/>
    </row>
    <row r="222" spans="4:4" ht="22.7" customHeight="1">
      <c r="D222" s="6"/>
    </row>
    <row r="223" spans="4:4" ht="22.7" customHeight="1">
      <c r="D223" s="6"/>
    </row>
    <row r="224" spans="4:4" ht="22.7" customHeight="1">
      <c r="D224" s="6"/>
    </row>
    <row r="225" spans="4:4" ht="22.7" customHeight="1">
      <c r="D225" s="6"/>
    </row>
    <row r="226" spans="4:4" ht="22.7" customHeight="1">
      <c r="D226" s="6"/>
    </row>
    <row r="227" spans="4:4" ht="22.7" customHeight="1">
      <c r="D227" s="6"/>
    </row>
    <row r="228" spans="4:4" ht="22.7" customHeight="1">
      <c r="D228" s="6"/>
    </row>
    <row r="229" spans="4:4" ht="22.7" customHeight="1">
      <c r="D229" s="6"/>
    </row>
    <row r="230" spans="4:4" ht="22.7" customHeight="1">
      <c r="D230" s="6"/>
    </row>
    <row r="231" spans="4:4" ht="22.7" customHeight="1">
      <c r="D231" s="6"/>
    </row>
    <row r="232" spans="4:4" ht="22.7" customHeight="1">
      <c r="D232" s="6"/>
    </row>
    <row r="233" spans="4:4" ht="22.7" customHeight="1">
      <c r="D233" s="6"/>
    </row>
    <row r="234" spans="4:4" ht="22.7" customHeight="1">
      <c r="D234" s="6"/>
    </row>
    <row r="235" spans="4:4" ht="22.7" customHeight="1">
      <c r="D235" s="6"/>
    </row>
    <row r="236" spans="4:4" ht="22.7" customHeight="1">
      <c r="D236" s="6"/>
    </row>
    <row r="237" spans="4:4" ht="22.7" customHeight="1">
      <c r="D237" s="6"/>
    </row>
    <row r="238" spans="4:4" ht="22.7" customHeight="1">
      <c r="D238" s="6"/>
    </row>
    <row r="239" spans="4:4" ht="22.7" customHeight="1">
      <c r="D239" s="6"/>
    </row>
    <row r="240" spans="4:4" ht="22.7" customHeight="1">
      <c r="D240" s="6"/>
    </row>
    <row r="241" spans="4:4" ht="22.7" customHeight="1">
      <c r="D241" s="6"/>
    </row>
    <row r="242" spans="4:4" ht="22.7" customHeight="1">
      <c r="D242" s="6"/>
    </row>
    <row r="243" spans="4:4" ht="22.7" customHeight="1">
      <c r="D243" s="6"/>
    </row>
    <row r="244" spans="4:4" ht="22.7" customHeight="1">
      <c r="D244" s="6"/>
    </row>
    <row r="245" spans="4:4" ht="22.7" customHeight="1">
      <c r="D245" s="6"/>
    </row>
    <row r="246" spans="4:4" ht="22.7" customHeight="1">
      <c r="D246" s="6"/>
    </row>
    <row r="247" spans="4:4" ht="22.7" customHeight="1">
      <c r="D247" s="6"/>
    </row>
    <row r="248" spans="4:4" ht="22.7" customHeight="1">
      <c r="D248" s="6"/>
    </row>
    <row r="249" spans="4:4" ht="22.7" customHeight="1">
      <c r="D249" s="6"/>
    </row>
    <row r="250" spans="4:4" ht="22.7" customHeight="1">
      <c r="D250" s="6"/>
    </row>
    <row r="251" spans="4:4" ht="22.7" customHeight="1">
      <c r="D251" s="6"/>
    </row>
    <row r="252" spans="4:4" ht="22.7" customHeight="1">
      <c r="D252" s="6"/>
    </row>
    <row r="253" spans="4:4" ht="22.7" customHeight="1">
      <c r="D253" s="6"/>
    </row>
    <row r="254" spans="4:4" ht="22.7" customHeight="1">
      <c r="D254" s="6"/>
    </row>
    <row r="255" spans="4:4" ht="22.7" customHeight="1">
      <c r="D255" s="6"/>
    </row>
    <row r="256" spans="4:4" ht="22.7" customHeight="1">
      <c r="D256" s="6"/>
    </row>
    <row r="257" spans="4:4" ht="22.7" customHeight="1">
      <c r="D257" s="6"/>
    </row>
    <row r="258" spans="4:4" ht="22.7" customHeight="1">
      <c r="D258" s="6"/>
    </row>
    <row r="259" spans="4:4" ht="22.7" customHeight="1">
      <c r="D259" s="6"/>
    </row>
    <row r="260" spans="4:4" ht="22.7" customHeight="1">
      <c r="D260" s="6"/>
    </row>
    <row r="261" spans="4:4" ht="22.7" customHeight="1">
      <c r="D261" s="6"/>
    </row>
    <row r="262" spans="4:4" ht="22.7" customHeight="1">
      <c r="D262" s="6"/>
    </row>
    <row r="263" spans="4:4" ht="22.7" customHeight="1">
      <c r="D263" s="6"/>
    </row>
    <row r="264" spans="4:4" ht="22.7" customHeight="1">
      <c r="D264" s="6"/>
    </row>
    <row r="265" spans="4:4" ht="22.7" customHeight="1">
      <c r="D265" s="6"/>
    </row>
    <row r="266" spans="4:4" ht="22.7" customHeight="1">
      <c r="D266" s="6"/>
    </row>
    <row r="267" spans="4:4" ht="22.7" customHeight="1">
      <c r="D267" s="6"/>
    </row>
    <row r="268" spans="4:4" ht="22.7" customHeight="1">
      <c r="D268" s="6"/>
    </row>
    <row r="269" spans="4:4" ht="22.7" customHeight="1">
      <c r="D269" s="6"/>
    </row>
    <row r="270" spans="4:4" ht="22.7" customHeight="1">
      <c r="D270" s="6"/>
    </row>
    <row r="271" spans="4:4" ht="22.7" customHeight="1">
      <c r="D271" s="6"/>
    </row>
    <row r="272" spans="4:4" ht="22.7" customHeight="1">
      <c r="D272" s="6"/>
    </row>
    <row r="273" spans="4:4" ht="22.7" customHeight="1">
      <c r="D273" s="6"/>
    </row>
    <row r="274" spans="4:4" ht="22.7" customHeight="1">
      <c r="D274" s="6"/>
    </row>
    <row r="275" spans="4:4" ht="22.7" customHeight="1">
      <c r="D275" s="6"/>
    </row>
    <row r="276" spans="4:4" ht="22.7" customHeight="1">
      <c r="D276" s="6"/>
    </row>
    <row r="277" spans="4:4" ht="22.7" customHeight="1">
      <c r="D277" s="6"/>
    </row>
    <row r="278" spans="4:4" ht="22.7" customHeight="1">
      <c r="D278" s="6"/>
    </row>
    <row r="279" spans="4:4" ht="22.7" customHeight="1">
      <c r="D279" s="6"/>
    </row>
    <row r="280" spans="4:4" ht="22.7" customHeight="1">
      <c r="D280" s="6"/>
    </row>
    <row r="281" spans="4:4" ht="22.7" customHeight="1">
      <c r="D281" s="6"/>
    </row>
    <row r="282" spans="4:4" ht="22.7" customHeight="1">
      <c r="D282" s="6"/>
    </row>
    <row r="283" spans="4:4" ht="22.7" customHeight="1">
      <c r="D283" s="6"/>
    </row>
    <row r="284" spans="4:4" ht="22.7" customHeight="1">
      <c r="D284" s="6"/>
    </row>
    <row r="285" spans="4:4" ht="22.7" customHeight="1">
      <c r="D285" s="6"/>
    </row>
    <row r="286" spans="4:4" ht="22.7" customHeight="1">
      <c r="D286" s="6"/>
    </row>
    <row r="287" spans="4:4" ht="22.7" customHeight="1">
      <c r="D287" s="6"/>
    </row>
    <row r="288" spans="4:4" ht="22.7" customHeight="1">
      <c r="D288" s="6"/>
    </row>
    <row r="289" spans="4:4" ht="22.7" customHeight="1">
      <c r="D289" s="6"/>
    </row>
    <row r="290" spans="4:4" ht="22.7" customHeight="1">
      <c r="D290" s="6"/>
    </row>
    <row r="291" spans="4:4" ht="22.7" customHeight="1">
      <c r="D291" s="6"/>
    </row>
    <row r="292" spans="4:4" ht="22.7" customHeight="1">
      <c r="D292" s="6"/>
    </row>
    <row r="293" spans="4:4" ht="22.7" customHeight="1">
      <c r="D293" s="6"/>
    </row>
    <row r="294" spans="4:4" ht="22.7" customHeight="1">
      <c r="D294" s="6"/>
    </row>
    <row r="295" spans="4:4" ht="22.7" customHeight="1">
      <c r="D295" s="6"/>
    </row>
    <row r="296" spans="4:4" ht="22.7" customHeight="1">
      <c r="D296" s="6"/>
    </row>
    <row r="297" spans="4:4" ht="22.7" customHeight="1">
      <c r="D297" s="6"/>
    </row>
    <row r="298" spans="4:4" ht="22.7" customHeight="1">
      <c r="D298" s="6"/>
    </row>
    <row r="299" spans="4:4" ht="22.7" customHeight="1">
      <c r="D299" s="6"/>
    </row>
    <row r="300" spans="4:4" ht="22.7" customHeight="1">
      <c r="D300" s="6"/>
    </row>
    <row r="301" spans="4:4" ht="22.7" customHeight="1">
      <c r="D301" s="6"/>
    </row>
    <row r="302" spans="4:4" ht="22.7" customHeight="1">
      <c r="D302" s="6"/>
    </row>
    <row r="303" spans="4:4" ht="22.7" customHeight="1">
      <c r="D303" s="6"/>
    </row>
    <row r="304" spans="4:4" ht="22.7" customHeight="1">
      <c r="D304" s="6"/>
    </row>
    <row r="305" spans="4:4" ht="22.7" customHeight="1">
      <c r="D305" s="6"/>
    </row>
    <row r="306" spans="4:4" ht="22.7" customHeight="1">
      <c r="D306" s="6"/>
    </row>
    <row r="307" spans="4:4" ht="22.7" customHeight="1">
      <c r="D307" s="6"/>
    </row>
    <row r="308" spans="4:4" ht="22.7" customHeight="1">
      <c r="D308" s="6"/>
    </row>
    <row r="309" spans="4:4" ht="22.7" customHeight="1">
      <c r="D309" s="6"/>
    </row>
    <row r="310" spans="4:4" ht="22.7" customHeight="1">
      <c r="D310" s="6"/>
    </row>
    <row r="311" spans="4:4" ht="22.7" customHeight="1">
      <c r="D311" s="6"/>
    </row>
    <row r="312" spans="4:4" ht="22.7" customHeight="1">
      <c r="D312" s="6"/>
    </row>
    <row r="313" spans="4:4" ht="22.7" customHeight="1">
      <c r="D313" s="6"/>
    </row>
    <row r="314" spans="4:4" ht="22.7" customHeight="1">
      <c r="D314" s="6"/>
    </row>
    <row r="315" spans="4:4" ht="22.7" customHeight="1">
      <c r="D315" s="6"/>
    </row>
    <row r="316" spans="4:4" ht="22.7" customHeight="1">
      <c r="D316" s="6"/>
    </row>
    <row r="317" spans="4:4" ht="22.7" customHeight="1">
      <c r="D317" s="6"/>
    </row>
    <row r="318" spans="4:4" ht="22.7" customHeight="1">
      <c r="D318" s="6"/>
    </row>
    <row r="319" spans="4:4" ht="22.7" customHeight="1">
      <c r="D319" s="6"/>
    </row>
    <row r="320" spans="4:4" ht="22.7" customHeight="1">
      <c r="D320" s="6"/>
    </row>
    <row r="321" spans="4:4" ht="22.7" customHeight="1">
      <c r="D321" s="6"/>
    </row>
    <row r="322" spans="4:4" ht="22.7" customHeight="1">
      <c r="D322" s="6"/>
    </row>
    <row r="323" spans="4:4" ht="22.7" customHeight="1">
      <c r="D323" s="6"/>
    </row>
    <row r="324" spans="4:4" ht="22.7" customHeight="1">
      <c r="D324" s="6"/>
    </row>
    <row r="325" spans="4:4" ht="22.7" customHeight="1">
      <c r="D325" s="6"/>
    </row>
    <row r="326" spans="4:4" ht="22.7" customHeight="1">
      <c r="D326" s="6"/>
    </row>
    <row r="327" spans="4:4" ht="22.7" customHeight="1">
      <c r="D327" s="6"/>
    </row>
    <row r="328" spans="4:4" ht="22.7" customHeight="1">
      <c r="D328" s="6"/>
    </row>
    <row r="329" spans="4:4" ht="22.7" customHeight="1">
      <c r="D329" s="6"/>
    </row>
    <row r="330" spans="4:4" ht="22.7" customHeight="1">
      <c r="D330" s="6"/>
    </row>
    <row r="331" spans="4:4" ht="22.7" customHeight="1">
      <c r="D331" s="6"/>
    </row>
    <row r="332" spans="4:4" ht="22.7" customHeight="1">
      <c r="D332" s="6"/>
    </row>
    <row r="333" spans="4:4" ht="22.7" customHeight="1">
      <c r="D333" s="6"/>
    </row>
    <row r="334" spans="4:4" ht="22.7" customHeight="1">
      <c r="D334" s="6"/>
    </row>
    <row r="335" spans="4:4" ht="22.7" customHeight="1">
      <c r="D335" s="6"/>
    </row>
    <row r="336" spans="4:4" ht="22.7" customHeight="1">
      <c r="D336" s="6"/>
    </row>
    <row r="337" spans="4:4" ht="22.7" customHeight="1">
      <c r="D337" s="6"/>
    </row>
    <row r="338" spans="4:4" ht="22.7" customHeight="1">
      <c r="D338" s="6"/>
    </row>
    <row r="339" spans="4:4" ht="22.7" customHeight="1">
      <c r="D339" s="6"/>
    </row>
    <row r="340" spans="4:4" ht="22.7" customHeight="1">
      <c r="D340" s="6"/>
    </row>
    <row r="341" spans="4:4" ht="22.7" customHeight="1">
      <c r="D341" s="6"/>
    </row>
    <row r="342" spans="4:4" ht="22.7" customHeight="1">
      <c r="D342" s="6"/>
    </row>
    <row r="343" spans="4:4" ht="22.7" customHeight="1">
      <c r="D343" s="6"/>
    </row>
    <row r="344" spans="4:4" ht="22.7" customHeight="1">
      <c r="D344" s="6"/>
    </row>
    <row r="345" spans="4:4" ht="22.7" customHeight="1">
      <c r="D345" s="6"/>
    </row>
    <row r="346" spans="4:4" ht="22.7" customHeight="1">
      <c r="D346" s="6"/>
    </row>
    <row r="347" spans="4:4" ht="22.7" customHeight="1">
      <c r="D347" s="6"/>
    </row>
    <row r="348" spans="4:4" ht="22.7" customHeight="1">
      <c r="D348" s="6"/>
    </row>
    <row r="349" spans="4:4" ht="22.7" customHeight="1">
      <c r="D349" s="6"/>
    </row>
    <row r="350" spans="4:4" ht="22.7" customHeight="1">
      <c r="D350" s="6"/>
    </row>
    <row r="351" spans="4:4" ht="22.7" customHeight="1">
      <c r="D351" s="6"/>
    </row>
    <row r="352" spans="4:4" ht="22.7" customHeight="1">
      <c r="D352" s="6"/>
    </row>
    <row r="353" spans="4:4" ht="22.7" customHeight="1">
      <c r="D353" s="6"/>
    </row>
    <row r="354" spans="4:4" ht="22.7" customHeight="1">
      <c r="D354" s="6"/>
    </row>
    <row r="355" spans="4:4" ht="22.7" customHeight="1">
      <c r="D355" s="6"/>
    </row>
    <row r="356" spans="4:4" ht="22.7" customHeight="1">
      <c r="D356" s="6"/>
    </row>
    <row r="357" spans="4:4" ht="22.7" customHeight="1">
      <c r="D357" s="6"/>
    </row>
    <row r="358" spans="4:4" ht="22.7" customHeight="1">
      <c r="D358" s="6"/>
    </row>
    <row r="359" spans="4:4" ht="22.7" customHeight="1">
      <c r="D359" s="6"/>
    </row>
    <row r="360" spans="4:4" ht="22.7" customHeight="1">
      <c r="D360" s="6"/>
    </row>
    <row r="361" spans="4:4" ht="22.7" customHeight="1">
      <c r="D361" s="6"/>
    </row>
    <row r="362" spans="4:4" ht="22.7" customHeight="1">
      <c r="D362" s="6"/>
    </row>
    <row r="363" spans="4:4" ht="22.7" customHeight="1">
      <c r="D363" s="6"/>
    </row>
    <row r="364" spans="4:4" ht="22.7" customHeight="1">
      <c r="D364" s="6"/>
    </row>
    <row r="365" spans="4:4" ht="22.7" customHeight="1">
      <c r="D365" s="6"/>
    </row>
    <row r="366" spans="4:4" ht="22.7" customHeight="1">
      <c r="D366" s="6"/>
    </row>
    <row r="367" spans="4:4" ht="22.7" customHeight="1">
      <c r="D367" s="6"/>
    </row>
    <row r="368" spans="4:4" ht="22.7" customHeight="1">
      <c r="D368" s="6"/>
    </row>
    <row r="369" spans="4:4" ht="22.7" customHeight="1">
      <c r="D369" s="6"/>
    </row>
    <row r="370" spans="4:4" ht="22.7" customHeight="1">
      <c r="D370" s="6"/>
    </row>
    <row r="371" spans="4:4" ht="22.7" customHeight="1">
      <c r="D371" s="6"/>
    </row>
    <row r="372" spans="4:4" ht="22.7" customHeight="1">
      <c r="D372" s="6"/>
    </row>
    <row r="373" spans="4:4" ht="22.7" customHeight="1">
      <c r="D373" s="6"/>
    </row>
    <row r="374" spans="4:4" ht="22.7" customHeight="1">
      <c r="D374" s="6"/>
    </row>
    <row r="375" spans="4:4" ht="22.7" customHeight="1">
      <c r="D375" s="6"/>
    </row>
    <row r="376" spans="4:4" ht="22.7" customHeight="1">
      <c r="D376" s="6"/>
    </row>
    <row r="377" spans="4:4" ht="22.7" customHeight="1">
      <c r="D377" s="6"/>
    </row>
    <row r="378" spans="4:4" ht="22.7" customHeight="1">
      <c r="D378" s="6"/>
    </row>
    <row r="379" spans="4:4" ht="22.7" customHeight="1">
      <c r="D379" s="6"/>
    </row>
    <row r="380" spans="4:4" ht="22.7" customHeight="1">
      <c r="D380" s="6"/>
    </row>
    <row r="381" spans="4:4" ht="22.7" customHeight="1">
      <c r="D381" s="6"/>
    </row>
    <row r="382" spans="4:4" ht="22.7" customHeight="1">
      <c r="D382" s="6"/>
    </row>
    <row r="383" spans="4:4" ht="22.7" customHeight="1">
      <c r="D383" s="6"/>
    </row>
    <row r="384" spans="4:4" ht="22.7" customHeight="1">
      <c r="D384" s="6"/>
    </row>
    <row r="385" spans="4:4" ht="22.7" customHeight="1">
      <c r="D385" s="6"/>
    </row>
    <row r="386" spans="4:4" ht="22.7" customHeight="1">
      <c r="D386" s="6"/>
    </row>
    <row r="387" spans="4:4" ht="22.7" customHeight="1">
      <c r="D387" s="6"/>
    </row>
    <row r="388" spans="4:4" ht="22.7" customHeight="1">
      <c r="D388" s="6"/>
    </row>
    <row r="389" spans="4:4" ht="22.7" customHeight="1">
      <c r="D389" s="6"/>
    </row>
    <row r="390" spans="4:4" ht="22.7" customHeight="1">
      <c r="D390" s="6"/>
    </row>
    <row r="391" spans="4:4" ht="22.7" customHeight="1">
      <c r="D391" s="6"/>
    </row>
    <row r="392" spans="4:4" ht="22.7" customHeight="1">
      <c r="D392" s="6"/>
    </row>
    <row r="393" spans="4:4" ht="22.7" customHeight="1">
      <c r="D393" s="6"/>
    </row>
    <row r="394" spans="4:4" ht="22.7" customHeight="1">
      <c r="D394" s="6"/>
    </row>
    <row r="395" spans="4:4" ht="22.7" customHeight="1">
      <c r="D395" s="6"/>
    </row>
    <row r="396" spans="4:4" ht="22.7" customHeight="1">
      <c r="D396" s="6"/>
    </row>
    <row r="397" spans="4:4" ht="22.7" customHeight="1">
      <c r="D397" s="6"/>
    </row>
    <row r="398" spans="4:4" ht="22.7" customHeight="1">
      <c r="D398" s="6"/>
    </row>
    <row r="399" spans="4:4" ht="22.7" customHeight="1">
      <c r="D399" s="6"/>
    </row>
    <row r="400" spans="4:4" ht="22.7" customHeight="1">
      <c r="D400" s="6"/>
    </row>
    <row r="401" spans="4:4" ht="22.7" customHeight="1">
      <c r="D401" s="6"/>
    </row>
    <row r="402" spans="4:4" ht="22.7" customHeight="1">
      <c r="D402" s="6"/>
    </row>
    <row r="403" spans="4:4" ht="22.7" customHeight="1">
      <c r="D403" s="6"/>
    </row>
    <row r="404" spans="4:4" ht="22.7" customHeight="1">
      <c r="D404" s="6"/>
    </row>
    <row r="405" spans="4:4" ht="22.7" customHeight="1">
      <c r="D405" s="6"/>
    </row>
    <row r="406" spans="4:4" ht="22.7" customHeight="1">
      <c r="D406" s="6"/>
    </row>
    <row r="407" spans="4:4" ht="22.7" customHeight="1">
      <c r="D407" s="6"/>
    </row>
    <row r="408" spans="4:4" ht="22.7" customHeight="1">
      <c r="D408" s="6"/>
    </row>
    <row r="409" spans="4:4" ht="22.7" customHeight="1">
      <c r="D409" s="6"/>
    </row>
    <row r="410" spans="4:4" ht="22.7" customHeight="1">
      <c r="D410" s="6"/>
    </row>
    <row r="411" spans="4:4" ht="22.7" customHeight="1">
      <c r="D411" s="6"/>
    </row>
    <row r="412" spans="4:4" ht="22.7" customHeight="1">
      <c r="D412" s="6"/>
    </row>
    <row r="413" spans="4:4" ht="22.7" customHeight="1">
      <c r="D413" s="6"/>
    </row>
    <row r="414" spans="4:4" ht="22.7" customHeight="1">
      <c r="D414" s="6"/>
    </row>
    <row r="415" spans="4:4" ht="22.7" customHeight="1">
      <c r="D415" s="6"/>
    </row>
    <row r="416" spans="4:4" ht="22.7" customHeight="1">
      <c r="D416" s="6"/>
    </row>
    <row r="417" spans="4:4" ht="22.7" customHeight="1">
      <c r="D417" s="6"/>
    </row>
    <row r="418" spans="4:4" ht="22.7" customHeight="1">
      <c r="D418" s="6"/>
    </row>
    <row r="419" spans="4:4" ht="22.7" customHeight="1">
      <c r="D419" s="6"/>
    </row>
    <row r="420" spans="4:4" ht="22.7" customHeight="1">
      <c r="D420" s="6"/>
    </row>
    <row r="421" spans="4:4" ht="22.7" customHeight="1">
      <c r="D421" s="6"/>
    </row>
    <row r="422" spans="4:4" ht="22.7" customHeight="1">
      <c r="D422" s="6"/>
    </row>
    <row r="423" spans="4:4" ht="22.7" customHeight="1">
      <c r="D423" s="6"/>
    </row>
    <row r="424" spans="4:4" ht="22.7" customHeight="1">
      <c r="D424" s="6"/>
    </row>
    <row r="425" spans="4:4" ht="22.7" customHeight="1">
      <c r="D425" s="6"/>
    </row>
    <row r="426" spans="4:4" ht="22.7" customHeight="1">
      <c r="D426" s="6"/>
    </row>
    <row r="427" spans="4:4" ht="22.7" customHeight="1">
      <c r="D427" s="6"/>
    </row>
    <row r="428" spans="4:4" ht="22.7" customHeight="1">
      <c r="D428" s="6"/>
    </row>
    <row r="429" spans="4:4" ht="22.7" customHeight="1">
      <c r="D429" s="6"/>
    </row>
    <row r="430" spans="4:4" ht="22.7" customHeight="1">
      <c r="D430" s="6"/>
    </row>
    <row r="431" spans="4:4" ht="22.7" customHeight="1">
      <c r="D431" s="6"/>
    </row>
    <row r="432" spans="4:4" ht="22.7" customHeight="1">
      <c r="D432" s="6"/>
    </row>
    <row r="433" spans="4:4" ht="22.7" customHeight="1">
      <c r="D433" s="6"/>
    </row>
    <row r="434" spans="4:4" ht="22.7" customHeight="1">
      <c r="D434" s="6"/>
    </row>
    <row r="435" spans="4:4" ht="22.7" customHeight="1">
      <c r="D435" s="6"/>
    </row>
    <row r="436" spans="4:4" ht="22.7" customHeight="1">
      <c r="D436" s="6"/>
    </row>
    <row r="437" spans="4:4" ht="22.7" customHeight="1">
      <c r="D437" s="6"/>
    </row>
    <row r="438" spans="4:4" ht="22.7" customHeight="1">
      <c r="D438" s="6"/>
    </row>
    <row r="439" spans="4:4" ht="22.7" customHeight="1">
      <c r="D439" s="6"/>
    </row>
    <row r="440" spans="4:4" ht="22.7" customHeight="1">
      <c r="D440" s="6"/>
    </row>
    <row r="441" spans="4:4" ht="22.7" customHeight="1">
      <c r="D441" s="6"/>
    </row>
    <row r="442" spans="4:4" ht="22.7" customHeight="1">
      <c r="D442" s="6"/>
    </row>
    <row r="443" spans="4:4" ht="22.7" customHeight="1">
      <c r="D443" s="6"/>
    </row>
    <row r="444" spans="4:4" ht="22.7" customHeight="1">
      <c r="D444" s="6"/>
    </row>
    <row r="445" spans="4:4" ht="22.7" customHeight="1">
      <c r="D445" s="6"/>
    </row>
    <row r="446" spans="4:4" ht="22.7" customHeight="1">
      <c r="D446" s="6"/>
    </row>
    <row r="447" spans="4:4" ht="22.7" customHeight="1">
      <c r="D447" s="6"/>
    </row>
    <row r="448" spans="4:4" ht="22.7" customHeight="1">
      <c r="D448" s="6"/>
    </row>
    <row r="449" spans="4:4" ht="22.7" customHeight="1">
      <c r="D449" s="6"/>
    </row>
    <row r="450" spans="4:4" ht="22.7" customHeight="1">
      <c r="D450" s="6"/>
    </row>
    <row r="451" spans="4:4" ht="22.7" customHeight="1">
      <c r="D451" s="6"/>
    </row>
    <row r="452" spans="4:4" ht="22.7" customHeight="1">
      <c r="D452" s="6"/>
    </row>
    <row r="453" spans="4:4" ht="22.7" customHeight="1">
      <c r="D453" s="6"/>
    </row>
    <row r="454" spans="4:4" ht="22.7" customHeight="1">
      <c r="D454" s="6"/>
    </row>
    <row r="455" spans="4:4" ht="22.7" customHeight="1">
      <c r="D455" s="6"/>
    </row>
    <row r="456" spans="4:4" ht="22.7" customHeight="1">
      <c r="D456" s="6"/>
    </row>
    <row r="457" spans="4:4" ht="22.7" customHeight="1">
      <c r="D457" s="6"/>
    </row>
    <row r="458" spans="4:4" ht="22.7" customHeight="1">
      <c r="D458" s="6"/>
    </row>
    <row r="459" spans="4:4" ht="22.7" customHeight="1">
      <c r="D459" s="6"/>
    </row>
    <row r="460" spans="4:4" ht="22.7" customHeight="1">
      <c r="D460" s="6"/>
    </row>
    <row r="461" spans="4:4" ht="22.7" customHeight="1">
      <c r="D461" s="6"/>
    </row>
    <row r="462" spans="4:4" ht="22.7" customHeight="1">
      <c r="D462" s="6"/>
    </row>
    <row r="463" spans="4:4" ht="22.7" customHeight="1">
      <c r="D463" s="6"/>
    </row>
    <row r="464" spans="4:4" ht="22.7" customHeight="1">
      <c r="D464" s="6"/>
    </row>
    <row r="465" spans="4:4" ht="22.7" customHeight="1">
      <c r="D465" s="6"/>
    </row>
    <row r="466" spans="4:4" ht="22.7" customHeight="1">
      <c r="D466" s="6"/>
    </row>
    <row r="467" spans="4:4" ht="22.7" customHeight="1">
      <c r="D467" s="6"/>
    </row>
    <row r="468" spans="4:4" ht="22.7" customHeight="1">
      <c r="D468" s="6"/>
    </row>
    <row r="469" spans="4:4" ht="22.7" customHeight="1">
      <c r="D469" s="6"/>
    </row>
    <row r="470" spans="4:4" ht="22.7" customHeight="1">
      <c r="D470" s="6"/>
    </row>
    <row r="471" spans="4:4" ht="22.7" customHeight="1">
      <c r="D471" s="6"/>
    </row>
    <row r="472" spans="4:4" ht="22.7" customHeight="1">
      <c r="D472" s="6"/>
    </row>
    <row r="473" spans="4:4" ht="22.7" customHeight="1">
      <c r="D473" s="6"/>
    </row>
    <row r="474" spans="4:4" ht="22.7" customHeight="1">
      <c r="D474" s="6"/>
    </row>
    <row r="475" spans="4:4" ht="22.7" customHeight="1">
      <c r="D475" s="6"/>
    </row>
    <row r="476" spans="4:4" ht="22.7" customHeight="1">
      <c r="D476" s="6"/>
    </row>
    <row r="477" spans="4:4" ht="22.7" customHeight="1">
      <c r="D477" s="6"/>
    </row>
    <row r="478" spans="4:4" ht="22.7" customHeight="1">
      <c r="D478" s="6"/>
    </row>
    <row r="479" spans="4:4" ht="22.7" customHeight="1">
      <c r="D479" s="6"/>
    </row>
    <row r="480" spans="4:4" ht="22.7" customHeight="1">
      <c r="D480" s="6"/>
    </row>
    <row r="481" spans="4:4" ht="22.7" customHeight="1">
      <c r="D481" s="6"/>
    </row>
    <row r="482" spans="4:4" ht="22.7" customHeight="1">
      <c r="D482" s="6"/>
    </row>
    <row r="483" spans="4:4" ht="22.7" customHeight="1">
      <c r="D483" s="6"/>
    </row>
    <row r="484" spans="4:4" ht="22.7" customHeight="1">
      <c r="D484" s="6"/>
    </row>
    <row r="485" spans="4:4" ht="22.7" customHeight="1">
      <c r="D485" s="6"/>
    </row>
    <row r="486" spans="4:4" ht="22.7" customHeight="1">
      <c r="D486" s="6"/>
    </row>
    <row r="487" spans="4:4" ht="22.7" customHeight="1">
      <c r="D487" s="6"/>
    </row>
    <row r="488" spans="4:4" ht="22.7" customHeight="1">
      <c r="D488" s="6"/>
    </row>
    <row r="489" spans="4:4" ht="22.7" customHeight="1">
      <c r="D489" s="6"/>
    </row>
    <row r="490" spans="4:4" ht="22.7" customHeight="1">
      <c r="D490" s="6"/>
    </row>
    <row r="491" spans="4:4" ht="22.7" customHeight="1">
      <c r="D491" s="6"/>
    </row>
    <row r="492" spans="4:4" ht="22.7" customHeight="1">
      <c r="D492" s="6"/>
    </row>
    <row r="493" spans="4:4" ht="22.7" customHeight="1">
      <c r="D493" s="6"/>
    </row>
    <row r="494" spans="4:4" ht="22.7" customHeight="1">
      <c r="D494" s="6"/>
    </row>
    <row r="495" spans="4:4" ht="22.7" customHeight="1">
      <c r="D495" s="6"/>
    </row>
    <row r="496" spans="4:4" ht="22.7" customHeight="1">
      <c r="D496" s="6"/>
    </row>
    <row r="497" spans="4:4" ht="22.7" customHeight="1">
      <c r="D497" s="6"/>
    </row>
    <row r="498" spans="4:4" ht="22.7" customHeight="1">
      <c r="D498" s="6"/>
    </row>
    <row r="499" spans="4:4" ht="22.7" customHeight="1">
      <c r="D499" s="6"/>
    </row>
    <row r="500" spans="4:4" ht="22.7" customHeight="1">
      <c r="D500" s="6"/>
    </row>
    <row r="501" spans="4:4" ht="22.7" customHeight="1">
      <c r="D501" s="6"/>
    </row>
    <row r="502" spans="4:4" ht="22.7" customHeight="1">
      <c r="D502" s="6"/>
    </row>
    <row r="503" spans="4:4" ht="22.7" customHeight="1">
      <c r="D503" s="6"/>
    </row>
    <row r="504" spans="4:4" ht="22.7" customHeight="1">
      <c r="D504" s="6"/>
    </row>
    <row r="505" spans="4:4" ht="22.7" customHeight="1">
      <c r="D505" s="6"/>
    </row>
    <row r="506" spans="4:4" ht="22.7" customHeight="1">
      <c r="D506" s="6"/>
    </row>
    <row r="507" spans="4:4" ht="22.7" customHeight="1">
      <c r="D507" s="6"/>
    </row>
    <row r="508" spans="4:4" ht="22.7" customHeight="1">
      <c r="D508" s="6"/>
    </row>
    <row r="509" spans="4:4" ht="22.7" customHeight="1">
      <c r="D509" s="6"/>
    </row>
    <row r="510" spans="4:4" ht="22.7" customHeight="1">
      <c r="D510" s="6"/>
    </row>
    <row r="511" spans="4:4" ht="22.7" customHeight="1">
      <c r="D511" s="6"/>
    </row>
    <row r="512" spans="4:4" ht="22.7" customHeight="1">
      <c r="D512" s="6"/>
    </row>
    <row r="513" spans="4:4" ht="22.7" customHeight="1">
      <c r="D513" s="6"/>
    </row>
    <row r="514" spans="4:4" ht="22.7" customHeight="1">
      <c r="D514" s="6"/>
    </row>
    <row r="515" spans="4:4" ht="22.7" customHeight="1">
      <c r="D515" s="6"/>
    </row>
    <row r="516" spans="4:4" ht="22.7" customHeight="1">
      <c r="D516" s="6"/>
    </row>
    <row r="517" spans="4:4" ht="22.7" customHeight="1">
      <c r="D517" s="6"/>
    </row>
    <row r="518" spans="4:4" ht="22.7" customHeight="1">
      <c r="D518" s="6"/>
    </row>
    <row r="519" spans="4:4" ht="22.7" customHeight="1">
      <c r="D519" s="6"/>
    </row>
    <row r="520" spans="4:4" ht="22.7" customHeight="1">
      <c r="D520" s="6"/>
    </row>
    <row r="521" spans="4:4" ht="22.7" customHeight="1">
      <c r="D521" s="6"/>
    </row>
    <row r="522" spans="4:4" ht="22.7" customHeight="1">
      <c r="D522" s="6"/>
    </row>
    <row r="523" spans="4:4" ht="22.7" customHeight="1">
      <c r="D523" s="6"/>
    </row>
    <row r="524" spans="4:4" ht="22.7" customHeight="1">
      <c r="D524" s="6"/>
    </row>
    <row r="525" spans="4:4" ht="22.7" customHeight="1">
      <c r="D525" s="6"/>
    </row>
    <row r="526" spans="4:4" ht="22.7" customHeight="1">
      <c r="D526" s="6"/>
    </row>
    <row r="527" spans="4:4" ht="22.7" customHeight="1">
      <c r="D527" s="6"/>
    </row>
    <row r="528" spans="4:4" ht="22.7" customHeight="1">
      <c r="D528" s="6"/>
    </row>
    <row r="529" spans="4:4" ht="22.7" customHeight="1">
      <c r="D529" s="6"/>
    </row>
    <row r="530" spans="4:4" ht="22.7" customHeight="1">
      <c r="D530" s="6"/>
    </row>
    <row r="531" spans="4:4" ht="22.7" customHeight="1">
      <c r="D531" s="6"/>
    </row>
    <row r="532" spans="4:4" ht="22.7" customHeight="1">
      <c r="D532" s="6"/>
    </row>
    <row r="533" spans="4:4" ht="22.7" customHeight="1">
      <c r="D533" s="6"/>
    </row>
    <row r="534" spans="4:4" ht="22.7" customHeight="1">
      <c r="D534" s="6"/>
    </row>
    <row r="535" spans="4:4" ht="22.7" customHeight="1">
      <c r="D535" s="6"/>
    </row>
    <row r="536" spans="4:4" ht="22.7" customHeight="1">
      <c r="D536" s="6"/>
    </row>
    <row r="537" spans="4:4" ht="22.7" customHeight="1">
      <c r="D537" s="6"/>
    </row>
    <row r="538" spans="4:4" ht="22.7" customHeight="1">
      <c r="D538" s="6"/>
    </row>
    <row r="539" spans="4:4" ht="22.7" customHeight="1">
      <c r="D539" s="6"/>
    </row>
    <row r="540" spans="4:4" ht="22.7" customHeight="1">
      <c r="D540" s="6"/>
    </row>
    <row r="541" spans="4:4" ht="22.7" customHeight="1">
      <c r="D541" s="6"/>
    </row>
    <row r="542" spans="4:4" ht="22.7" customHeight="1">
      <c r="D542" s="6"/>
    </row>
    <row r="543" spans="4:4" ht="22.7" customHeight="1">
      <c r="D543" s="6"/>
    </row>
    <row r="544" spans="4:4" ht="22.7" customHeight="1">
      <c r="D544" s="6"/>
    </row>
    <row r="545" spans="4:4" ht="22.7" customHeight="1">
      <c r="D545" s="6"/>
    </row>
    <row r="546" spans="4:4" ht="22.7" customHeight="1">
      <c r="D546" s="6"/>
    </row>
    <row r="547" spans="4:4" ht="22.7" customHeight="1">
      <c r="D547" s="6"/>
    </row>
    <row r="548" spans="4:4" ht="22.7" customHeight="1">
      <c r="D548" s="6"/>
    </row>
    <row r="549" spans="4:4" ht="22.7" customHeight="1">
      <c r="D549" s="6"/>
    </row>
    <row r="550" spans="4:4" ht="22.7" customHeight="1">
      <c r="D550" s="6"/>
    </row>
    <row r="551" spans="4:4" ht="22.7" customHeight="1">
      <c r="D551" s="6"/>
    </row>
    <row r="552" spans="4:4" ht="22.7" customHeight="1">
      <c r="D552" s="6"/>
    </row>
    <row r="553" spans="4:4" ht="22.7" customHeight="1">
      <c r="D553" s="6"/>
    </row>
    <row r="554" spans="4:4" ht="22.7" customHeight="1">
      <c r="D554" s="6"/>
    </row>
    <row r="555" spans="4:4" ht="22.7" customHeight="1">
      <c r="D555" s="6"/>
    </row>
    <row r="556" spans="4:4" ht="22.7" customHeight="1">
      <c r="D556" s="6"/>
    </row>
    <row r="557" spans="4:4" ht="22.7" customHeight="1">
      <c r="D557" s="6"/>
    </row>
    <row r="558" spans="4:4" ht="22.7" customHeight="1">
      <c r="D558" s="6"/>
    </row>
    <row r="559" spans="4:4" ht="22.7" customHeight="1">
      <c r="D559" s="6"/>
    </row>
    <row r="560" spans="4:4" ht="22.7" customHeight="1">
      <c r="D560" s="6"/>
    </row>
    <row r="561" spans="4:4" ht="22.7" customHeight="1">
      <c r="D561" s="6"/>
    </row>
    <row r="562" spans="4:4" ht="22.7" customHeight="1">
      <c r="D562" s="6"/>
    </row>
    <row r="563" spans="4:4" ht="22.7" customHeight="1">
      <c r="D563" s="6"/>
    </row>
    <row r="564" spans="4:4" ht="22.7" customHeight="1">
      <c r="D564" s="6"/>
    </row>
    <row r="565" spans="4:4" ht="22.7" customHeight="1">
      <c r="D565" s="6"/>
    </row>
    <row r="566" spans="4:4" ht="22.7" customHeight="1">
      <c r="D566" s="6"/>
    </row>
    <row r="567" spans="4:4" ht="22.7" customHeight="1">
      <c r="D567" s="6"/>
    </row>
    <row r="568" spans="4:4" ht="22.7" customHeight="1">
      <c r="D568" s="6"/>
    </row>
    <row r="569" spans="4:4" ht="22.7" customHeight="1">
      <c r="D569" s="6"/>
    </row>
    <row r="570" spans="4:4" ht="22.7" customHeight="1">
      <c r="D570" s="6"/>
    </row>
    <row r="571" spans="4:4" ht="22.7" customHeight="1">
      <c r="D571" s="6"/>
    </row>
    <row r="572" spans="4:4" ht="22.7" customHeight="1">
      <c r="D572" s="6"/>
    </row>
    <row r="573" spans="4:4" ht="22.7" customHeight="1">
      <c r="D573" s="6"/>
    </row>
    <row r="574" spans="4:4" ht="22.7" customHeight="1">
      <c r="D574" s="6"/>
    </row>
    <row r="575" spans="4:4" ht="22.7" customHeight="1">
      <c r="D575" s="6"/>
    </row>
    <row r="576" spans="4:4" ht="22.7" customHeight="1">
      <c r="D576" s="6"/>
    </row>
    <row r="577" spans="4:4" ht="22.7" customHeight="1">
      <c r="D577" s="6"/>
    </row>
    <row r="578" spans="4:4" ht="22.7" customHeight="1">
      <c r="D578" s="6"/>
    </row>
    <row r="579" spans="4:4" ht="22.7" customHeight="1">
      <c r="D579" s="6"/>
    </row>
    <row r="580" spans="4:4" ht="22.7" customHeight="1">
      <c r="D580" s="6"/>
    </row>
    <row r="581" spans="4:4" ht="22.7" customHeight="1">
      <c r="D581" s="6"/>
    </row>
    <row r="582" spans="4:4" ht="22.7" customHeight="1">
      <c r="D582" s="6"/>
    </row>
    <row r="583" spans="4:4" ht="22.7" customHeight="1">
      <c r="D583" s="6"/>
    </row>
    <row r="584" spans="4:4" ht="22.7" customHeight="1">
      <c r="D584" s="6"/>
    </row>
    <row r="585" spans="4:4" ht="22.7" customHeight="1">
      <c r="D585" s="6"/>
    </row>
    <row r="586" spans="4:4" ht="22.7" customHeight="1">
      <c r="D586" s="6"/>
    </row>
    <row r="587" spans="4:4" ht="22.7" customHeight="1">
      <c r="D587" s="6"/>
    </row>
    <row r="588" spans="4:4" ht="22.7" customHeight="1">
      <c r="D588" s="6"/>
    </row>
    <row r="589" spans="4:4" ht="22.7" customHeight="1">
      <c r="D589" s="6"/>
    </row>
    <row r="590" spans="4:4" ht="22.7" customHeight="1">
      <c r="D590" s="6"/>
    </row>
    <row r="591" spans="4:4" ht="22.7" customHeight="1">
      <c r="D591" s="6"/>
    </row>
    <row r="592" spans="4:4" ht="22.7" customHeight="1">
      <c r="D592" s="6"/>
    </row>
    <row r="593" spans="4:4" ht="22.7" customHeight="1">
      <c r="D593" s="6"/>
    </row>
    <row r="594" spans="4:4" ht="22.7" customHeight="1">
      <c r="D594" s="6"/>
    </row>
    <row r="595" spans="4:4" ht="22.7" customHeight="1">
      <c r="D595" s="6"/>
    </row>
    <row r="596" spans="4:4" ht="22.7" customHeight="1">
      <c r="D596" s="6"/>
    </row>
    <row r="597" spans="4:4" ht="22.7" customHeight="1">
      <c r="D597" s="6"/>
    </row>
    <row r="598" spans="4:4" ht="22.7" customHeight="1">
      <c r="D598" s="6"/>
    </row>
    <row r="599" spans="4:4" ht="22.7" customHeight="1">
      <c r="D599" s="6"/>
    </row>
    <row r="600" spans="4:4" ht="22.7" customHeight="1">
      <c r="D600" s="6"/>
    </row>
    <row r="601" spans="4:4" ht="22.7" customHeight="1">
      <c r="D601" s="6"/>
    </row>
    <row r="602" spans="4:4" ht="22.7" customHeight="1">
      <c r="D602" s="6"/>
    </row>
    <row r="603" spans="4:4" ht="22.7" customHeight="1">
      <c r="D603" s="6"/>
    </row>
    <row r="604" spans="4:4" ht="22.7" customHeight="1">
      <c r="D604" s="6"/>
    </row>
    <row r="605" spans="4:4" ht="22.7" customHeight="1">
      <c r="D605" s="6"/>
    </row>
    <row r="606" spans="4:4" ht="22.7" customHeight="1">
      <c r="D606" s="6"/>
    </row>
    <row r="607" spans="4:4" ht="22.7" customHeight="1">
      <c r="D607" s="6"/>
    </row>
    <row r="608" spans="4:4" ht="22.7" customHeight="1">
      <c r="D608" s="6"/>
    </row>
    <row r="609" spans="4:4" ht="22.7" customHeight="1">
      <c r="D609" s="6"/>
    </row>
    <row r="610" spans="4:4" ht="22.7" customHeight="1">
      <c r="D610" s="6"/>
    </row>
    <row r="611" spans="4:4" ht="22.7" customHeight="1">
      <c r="D611" s="6"/>
    </row>
    <row r="612" spans="4:4" ht="22.7" customHeight="1">
      <c r="D612" s="6"/>
    </row>
    <row r="613" spans="4:4" ht="22.7" customHeight="1">
      <c r="D613" s="6"/>
    </row>
    <row r="614" spans="4:4" ht="22.7" customHeight="1">
      <c r="D614" s="6"/>
    </row>
    <row r="615" spans="4:4" ht="22.7" customHeight="1">
      <c r="D615" s="6"/>
    </row>
    <row r="616" spans="4:4" ht="22.7" customHeight="1">
      <c r="D616" s="6"/>
    </row>
    <row r="617" spans="4:4" ht="22.7" customHeight="1">
      <c r="D617" s="6"/>
    </row>
    <row r="618" spans="4:4" ht="22.7" customHeight="1">
      <c r="D618" s="6"/>
    </row>
    <row r="619" spans="4:4" ht="22.7" customHeight="1">
      <c r="D619" s="6"/>
    </row>
    <row r="620" spans="4:4" ht="22.7" customHeight="1">
      <c r="D620" s="6"/>
    </row>
    <row r="621" spans="4:4" ht="22.7" customHeight="1">
      <c r="D621" s="6"/>
    </row>
    <row r="622" spans="4:4" ht="22.7" customHeight="1">
      <c r="D622" s="6"/>
    </row>
    <row r="623" spans="4:4" ht="22.7" customHeight="1">
      <c r="D623" s="6"/>
    </row>
    <row r="624" spans="4:4" ht="22.7" customHeight="1">
      <c r="D624" s="6"/>
    </row>
    <row r="625" spans="4:4" ht="22.7" customHeight="1">
      <c r="D625" s="6"/>
    </row>
    <row r="626" spans="4:4" ht="22.7" customHeight="1">
      <c r="D626" s="6"/>
    </row>
    <row r="627" spans="4:4" ht="22.7" customHeight="1">
      <c r="D627" s="6"/>
    </row>
    <row r="628" spans="4:4" ht="22.7" customHeight="1">
      <c r="D628" s="6"/>
    </row>
    <row r="629" spans="4:4" ht="22.7" customHeight="1">
      <c r="D629" s="6"/>
    </row>
    <row r="630" spans="4:4" ht="22.7" customHeight="1">
      <c r="D630" s="6"/>
    </row>
    <row r="631" spans="4:4" ht="22.7" customHeight="1">
      <c r="D631" s="6"/>
    </row>
    <row r="632" spans="4:4" ht="22.7" customHeight="1">
      <c r="D632" s="6"/>
    </row>
    <row r="633" spans="4:4" ht="22.7" customHeight="1">
      <c r="D633" s="6"/>
    </row>
    <row r="634" spans="4:4" ht="22.7" customHeight="1">
      <c r="D634" s="6"/>
    </row>
    <row r="635" spans="4:4" ht="22.7" customHeight="1">
      <c r="D635" s="6"/>
    </row>
    <row r="636" spans="4:4" ht="22.7" customHeight="1">
      <c r="D636" s="6"/>
    </row>
    <row r="637" spans="4:4" ht="22.7" customHeight="1">
      <c r="D637" s="6"/>
    </row>
    <row r="638" spans="4:4" ht="22.7" customHeight="1">
      <c r="D638" s="6"/>
    </row>
    <row r="639" spans="4:4" ht="22.7" customHeight="1">
      <c r="D639" s="6"/>
    </row>
    <row r="640" spans="4:4" ht="22.7" customHeight="1">
      <c r="D640" s="6"/>
    </row>
    <row r="641" spans="4:4" ht="22.7" customHeight="1">
      <c r="D641" s="6"/>
    </row>
    <row r="642" spans="4:4" ht="22.7" customHeight="1">
      <c r="D642" s="6"/>
    </row>
    <row r="643" spans="4:4" ht="22.7" customHeight="1">
      <c r="D643" s="6"/>
    </row>
    <row r="644" spans="4:4" ht="22.7" customHeight="1">
      <c r="D644" s="6"/>
    </row>
    <row r="645" spans="4:4" ht="22.7" customHeight="1">
      <c r="D645" s="6"/>
    </row>
    <row r="646" spans="4:4" ht="22.7" customHeight="1">
      <c r="D646" s="6"/>
    </row>
    <row r="647" spans="4:4" ht="22.7" customHeight="1">
      <c r="D647" s="6"/>
    </row>
    <row r="648" spans="4:4" ht="22.7" customHeight="1">
      <c r="D648" s="6"/>
    </row>
    <row r="649" spans="4:4" ht="22.7" customHeight="1">
      <c r="D649" s="6"/>
    </row>
    <row r="650" spans="4:4" ht="22.7" customHeight="1">
      <c r="D650" s="6"/>
    </row>
    <row r="651" spans="4:4" ht="22.7" customHeight="1">
      <c r="D651" s="6"/>
    </row>
    <row r="652" spans="4:4" ht="22.7" customHeight="1">
      <c r="D652" s="6"/>
    </row>
    <row r="653" spans="4:4" ht="22.7" customHeight="1">
      <c r="D653" s="6"/>
    </row>
    <row r="654" spans="4:4" ht="22.7" customHeight="1">
      <c r="D654" s="6"/>
    </row>
    <row r="655" spans="4:4" ht="22.7" customHeight="1">
      <c r="D655" s="6"/>
    </row>
    <row r="656" spans="4:4" ht="22.7" customHeight="1">
      <c r="D656" s="6"/>
    </row>
    <row r="657" spans="4:4" ht="22.7" customHeight="1">
      <c r="D657" s="6"/>
    </row>
    <row r="658" spans="4:4" ht="22.7" customHeight="1">
      <c r="D658" s="6"/>
    </row>
    <row r="659" spans="4:4" ht="22.7" customHeight="1">
      <c r="D659" s="6"/>
    </row>
    <row r="660" spans="4:4" ht="22.7" customHeight="1">
      <c r="D660" s="6"/>
    </row>
    <row r="661" spans="4:4" ht="22.7" customHeight="1">
      <c r="D661" s="6"/>
    </row>
    <row r="662" spans="4:4" ht="22.7" customHeight="1">
      <c r="D662" s="6"/>
    </row>
    <row r="663" spans="4:4" ht="22.7" customHeight="1">
      <c r="D663" s="6"/>
    </row>
    <row r="664" spans="4:4" ht="22.7" customHeight="1">
      <c r="D664" s="6"/>
    </row>
    <row r="665" spans="4:4" ht="22.7" customHeight="1">
      <c r="D665" s="6"/>
    </row>
    <row r="666" spans="4:4" ht="22.7" customHeight="1">
      <c r="D666" s="6"/>
    </row>
    <row r="667" spans="4:4" ht="22.7" customHeight="1">
      <c r="D667" s="6"/>
    </row>
    <row r="668" spans="4:4" ht="22.7" customHeight="1">
      <c r="D668" s="6"/>
    </row>
    <row r="669" spans="4:4" ht="22.7" customHeight="1">
      <c r="D669" s="6"/>
    </row>
    <row r="670" spans="4:4" ht="22.7" customHeight="1">
      <c r="D670" s="6"/>
    </row>
    <row r="671" spans="4:4" ht="22.7" customHeight="1">
      <c r="D671" s="6"/>
    </row>
    <row r="672" spans="4:4" ht="22.7" customHeight="1">
      <c r="D672" s="6"/>
    </row>
    <row r="673" spans="4:4" ht="22.7" customHeight="1">
      <c r="D673" s="6"/>
    </row>
    <row r="674" spans="4:4" ht="22.7" customHeight="1">
      <c r="D674" s="6"/>
    </row>
    <row r="675" spans="4:4" ht="22.7" customHeight="1">
      <c r="D675" s="6"/>
    </row>
    <row r="676" spans="4:4" ht="22.7" customHeight="1">
      <c r="D676" s="6"/>
    </row>
    <row r="677" spans="4:4" ht="22.7" customHeight="1">
      <c r="D677" s="6"/>
    </row>
    <row r="678" spans="4:4" ht="22.7" customHeight="1">
      <c r="D678" s="6"/>
    </row>
    <row r="679" spans="4:4" ht="22.7" customHeight="1">
      <c r="D679" s="6"/>
    </row>
    <row r="680" spans="4:4" ht="22.7" customHeight="1">
      <c r="D680" s="6"/>
    </row>
    <row r="681" spans="4:4" ht="22.7" customHeight="1">
      <c r="D681" s="6"/>
    </row>
    <row r="682" spans="4:4" ht="22.7" customHeight="1">
      <c r="D682" s="6"/>
    </row>
    <row r="683" spans="4:4" ht="22.7" customHeight="1">
      <c r="D683" s="6"/>
    </row>
    <row r="684" spans="4:4" ht="22.7" customHeight="1">
      <c r="D684" s="6"/>
    </row>
    <row r="685" spans="4:4" ht="22.7" customHeight="1">
      <c r="D685" s="6"/>
    </row>
    <row r="686" spans="4:4" ht="22.7" customHeight="1">
      <c r="D686" s="6"/>
    </row>
    <row r="687" spans="4:4" ht="22.7" customHeight="1">
      <c r="D687" s="6"/>
    </row>
    <row r="688" spans="4:4" ht="22.7" customHeight="1">
      <c r="D688" s="6"/>
    </row>
    <row r="689" spans="4:4" ht="22.7" customHeight="1">
      <c r="D689" s="6"/>
    </row>
    <row r="690" spans="4:4" ht="22.7" customHeight="1">
      <c r="D690" s="6"/>
    </row>
    <row r="691" spans="4:4" ht="22.7" customHeight="1">
      <c r="D691" s="6"/>
    </row>
    <row r="692" spans="4:4" ht="22.7" customHeight="1">
      <c r="D692" s="6"/>
    </row>
    <row r="693" spans="4:4" ht="22.7" customHeight="1">
      <c r="D693" s="6"/>
    </row>
    <row r="694" spans="4:4" ht="22.7" customHeight="1">
      <c r="D694" s="6"/>
    </row>
    <row r="695" spans="4:4" ht="22.7" customHeight="1">
      <c r="D695" s="6"/>
    </row>
    <row r="696" spans="4:4" ht="22.7" customHeight="1">
      <c r="D696" s="6"/>
    </row>
    <row r="697" spans="4:4" ht="22.7" customHeight="1">
      <c r="D697" s="6"/>
    </row>
    <row r="698" spans="4:4" ht="22.7" customHeight="1">
      <c r="D698" s="6"/>
    </row>
    <row r="699" spans="4:4" ht="22.7" customHeight="1">
      <c r="D699" s="6"/>
    </row>
    <row r="700" spans="4:4" ht="22.7" customHeight="1">
      <c r="D700" s="6"/>
    </row>
    <row r="701" spans="4:4" ht="22.7" customHeight="1">
      <c r="D701" s="6"/>
    </row>
    <row r="702" spans="4:4" ht="22.7" customHeight="1">
      <c r="D702" s="6"/>
    </row>
    <row r="703" spans="4:4" ht="22.7" customHeight="1">
      <c r="D703" s="6"/>
    </row>
    <row r="704" spans="4:4" ht="22.7" customHeight="1">
      <c r="D704" s="6"/>
    </row>
    <row r="705" spans="4:4" ht="22.7" customHeight="1">
      <c r="D705" s="6"/>
    </row>
    <row r="706" spans="4:4" ht="22.7" customHeight="1">
      <c r="D706" s="6"/>
    </row>
    <row r="707" spans="4:4" ht="22.7" customHeight="1">
      <c r="D707" s="6"/>
    </row>
    <row r="708" spans="4:4" ht="22.7" customHeight="1">
      <c r="D708" s="6"/>
    </row>
    <row r="709" spans="4:4" ht="22.7" customHeight="1">
      <c r="D709" s="6"/>
    </row>
  </sheetData>
  <mergeCells count="26">
    <mergeCell ref="B8:C8"/>
    <mergeCell ref="A2:C2"/>
    <mergeCell ref="B6:C6"/>
    <mergeCell ref="B7:C7"/>
    <mergeCell ref="G2:I2"/>
    <mergeCell ref="A3:I4"/>
    <mergeCell ref="B20:C20"/>
    <mergeCell ref="B9:C9"/>
    <mergeCell ref="B10:C10"/>
    <mergeCell ref="B11:C11"/>
    <mergeCell ref="B12:C12"/>
    <mergeCell ref="B13:C13"/>
    <mergeCell ref="B14:C14"/>
    <mergeCell ref="B15:C15"/>
    <mergeCell ref="B16:C16"/>
    <mergeCell ref="B17:C17"/>
    <mergeCell ref="B18:C18"/>
    <mergeCell ref="B19:C19"/>
    <mergeCell ref="A27:F27"/>
    <mergeCell ref="E30:F30"/>
    <mergeCell ref="B21:C21"/>
    <mergeCell ref="B22:C22"/>
    <mergeCell ref="B23:C23"/>
    <mergeCell ref="B24:C24"/>
    <mergeCell ref="B25:C25"/>
    <mergeCell ref="B26:C26"/>
  </mergeCells>
  <phoneticPr fontId="1"/>
  <dataValidations count="4">
    <dataValidation type="list" errorStyle="information" allowBlank="1" showInputMessage="1" sqref="H7:H26">
      <formula1>"見積書・請求書,団体規定,過去請求実績,契約書"</formula1>
    </dataValidation>
    <dataValidation allowBlank="1" showInputMessage="1" showErrorMessage="1" prompt="様式2から氏名が反映されるよう設定しております。_x000a_もし手入力される場合は、様式2と完全一致するようお願いいたします。" sqref="D7:D26"/>
    <dataValidation allowBlank="1" showInputMessage="1" showErrorMessage="1" prompt="最終支払日のみ記入してください。" sqref="G29:H29"/>
    <dataValidation type="list" allowBlank="1" showInputMessage="1" showErrorMessage="1" sqref="J7:J26">
      <formula1>"給与支払,実績に応じて支払"</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G19"/>
  <sheetViews>
    <sheetView zoomScale="146" zoomScaleNormal="146" zoomScaleSheetLayoutView="150" workbookViewId="0">
      <selection activeCell="AG28" sqref="AG28"/>
    </sheetView>
  </sheetViews>
  <sheetFormatPr defaultRowHeight="12"/>
  <cols>
    <col min="1" max="1" width="4" customWidth="1"/>
    <col min="2" max="7" width="10.7109375" customWidth="1"/>
  </cols>
  <sheetData>
    <row r="1" spans="2:7" ht="17.25">
      <c r="B1" s="1003" t="s">
        <v>283</v>
      </c>
      <c r="C1" s="999"/>
    </row>
    <row r="3" spans="2:7" ht="27.75" customHeight="1" thickBot="1">
      <c r="B3" t="s">
        <v>289</v>
      </c>
    </row>
    <row r="4" spans="2:7" ht="25.5" customHeight="1" thickBot="1">
      <c r="B4" s="578" t="s">
        <v>284</v>
      </c>
      <c r="C4" s="572"/>
      <c r="D4" s="573" t="s">
        <v>287</v>
      </c>
      <c r="F4" s="571" t="s">
        <v>288</v>
      </c>
      <c r="G4" s="570" t="str">
        <f>IF(C4+C5*2+C6*4+D7&gt;=100,"1,100円","0円")</f>
        <v>0円</v>
      </c>
    </row>
    <row r="5" spans="2:7" ht="25.5" customHeight="1">
      <c r="B5" s="579" t="s">
        <v>285</v>
      </c>
      <c r="C5" s="576"/>
      <c r="D5" s="577" t="s">
        <v>287</v>
      </c>
    </row>
    <row r="6" spans="2:7" ht="25.5" customHeight="1">
      <c r="B6" s="579" t="s">
        <v>286</v>
      </c>
      <c r="C6" s="576"/>
      <c r="D6" s="577" t="s">
        <v>287</v>
      </c>
    </row>
    <row r="7" spans="2:7" ht="25.5" customHeight="1" thickBot="1">
      <c r="B7" s="580" t="s">
        <v>290</v>
      </c>
      <c r="C7" s="574"/>
      <c r="D7" s="575">
        <f>IF(C7="有","100",)</f>
        <v>0</v>
      </c>
    </row>
    <row r="8" spans="2:7" ht="12" customHeight="1"/>
    <row r="9" spans="2:7" ht="12" customHeight="1"/>
    <row r="10" spans="2:7">
      <c r="B10" s="1004" t="s">
        <v>533</v>
      </c>
      <c r="C10" s="1004"/>
      <c r="D10" s="1004"/>
      <c r="E10" s="1004"/>
      <c r="F10" s="1004"/>
      <c r="G10" s="1004"/>
    </row>
    <row r="11" spans="2:7">
      <c r="B11" s="719" t="s">
        <v>498</v>
      </c>
      <c r="C11" s="719" t="s">
        <v>504</v>
      </c>
      <c r="D11" s="719" t="s">
        <v>510</v>
      </c>
      <c r="E11" s="719" t="s">
        <v>516</v>
      </c>
      <c r="F11" s="719" t="s">
        <v>522</v>
      </c>
      <c r="G11" s="719" t="s">
        <v>528</v>
      </c>
    </row>
    <row r="12" spans="2:7">
      <c r="B12" s="719" t="s">
        <v>499</v>
      </c>
      <c r="C12" s="719" t="s">
        <v>505</v>
      </c>
      <c r="D12" s="719" t="s">
        <v>511</v>
      </c>
      <c r="E12" s="719" t="s">
        <v>517</v>
      </c>
      <c r="F12" s="719" t="s">
        <v>523</v>
      </c>
      <c r="G12" s="719" t="s">
        <v>529</v>
      </c>
    </row>
    <row r="13" spans="2:7">
      <c r="B13" s="719" t="s">
        <v>500</v>
      </c>
      <c r="C13" s="719" t="s">
        <v>506</v>
      </c>
      <c r="D13" s="719" t="s">
        <v>512</v>
      </c>
      <c r="E13" s="719" t="s">
        <v>518</v>
      </c>
      <c r="F13" s="719" t="s">
        <v>524</v>
      </c>
      <c r="G13" s="719" t="s">
        <v>530</v>
      </c>
    </row>
    <row r="14" spans="2:7">
      <c r="B14" s="719" t="s">
        <v>501</v>
      </c>
      <c r="C14" s="719" t="s">
        <v>507</v>
      </c>
      <c r="D14" s="719" t="s">
        <v>513</v>
      </c>
      <c r="E14" s="719" t="s">
        <v>519</v>
      </c>
      <c r="F14" s="719" t="s">
        <v>525</v>
      </c>
      <c r="G14" s="719" t="s">
        <v>531</v>
      </c>
    </row>
    <row r="15" spans="2:7">
      <c r="B15" s="719" t="s">
        <v>502</v>
      </c>
      <c r="C15" s="719" t="s">
        <v>508</v>
      </c>
      <c r="D15" s="719" t="s">
        <v>514</v>
      </c>
      <c r="E15" s="719" t="s">
        <v>520</v>
      </c>
      <c r="F15" s="719" t="s">
        <v>526</v>
      </c>
      <c r="G15" s="719" t="s">
        <v>532</v>
      </c>
    </row>
    <row r="16" spans="2:7">
      <c r="B16" s="719" t="s">
        <v>503</v>
      </c>
      <c r="C16" s="719" t="s">
        <v>509</v>
      </c>
      <c r="D16" s="719" t="s">
        <v>515</v>
      </c>
      <c r="E16" s="719" t="s">
        <v>521</v>
      </c>
      <c r="F16" s="719" t="s">
        <v>527</v>
      </c>
    </row>
    <row r="18" spans="2:7">
      <c r="B18" s="1004" t="s">
        <v>534</v>
      </c>
      <c r="C18" s="1004"/>
      <c r="D18" s="1004"/>
      <c r="E18" s="1004"/>
      <c r="F18" s="1004"/>
      <c r="G18" s="1004"/>
    </row>
    <row r="19" spans="2:7">
      <c r="B19" s="1005" t="s">
        <v>535</v>
      </c>
      <c r="C19" s="1006"/>
      <c r="D19" s="1006"/>
      <c r="E19" s="1006"/>
      <c r="F19" s="1006"/>
      <c r="G19" s="1007"/>
    </row>
  </sheetData>
  <mergeCells count="4">
    <mergeCell ref="B1:C1"/>
    <mergeCell ref="B10:G10"/>
    <mergeCell ref="B18:G18"/>
    <mergeCell ref="B19:G19"/>
  </mergeCells>
  <phoneticPr fontId="1"/>
  <dataValidations count="1">
    <dataValidation type="list" allowBlank="1" showInputMessage="1" showErrorMessage="1" sqref="C7">
      <formula1>"有,無"</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T40"/>
  <sheetViews>
    <sheetView showGridLines="0" topLeftCell="E1" zoomScale="70" zoomScaleNormal="70" zoomScaleSheetLayoutView="85" workbookViewId="0">
      <selection activeCell="AF1" sqref="AF1"/>
    </sheetView>
  </sheetViews>
  <sheetFormatPr defaultColWidth="4.42578125" defaultRowHeight="13.5"/>
  <cols>
    <col min="1" max="1" width="8.7109375" style="41" customWidth="1"/>
    <col min="2" max="2" width="4.42578125" style="41" customWidth="1"/>
    <col min="3" max="3" width="9.140625" style="41" customWidth="1"/>
    <col min="4" max="4" width="26.7109375" style="48" customWidth="1"/>
    <col min="5" max="5" width="8.5703125" style="48" customWidth="1"/>
    <col min="6" max="6" width="4.42578125" style="48" customWidth="1"/>
    <col min="7" max="7" width="9" style="48" customWidth="1"/>
    <col min="8" max="8" width="8.85546875" style="95" customWidth="1"/>
    <col min="9" max="9" width="13.5703125" style="48" customWidth="1"/>
    <col min="10" max="10" width="11" style="41" customWidth="1"/>
    <col min="11" max="11" width="6.28515625" style="96" customWidth="1"/>
    <col min="12" max="12" width="9.140625" style="97" customWidth="1"/>
    <col min="13" max="13" width="4.42578125" style="97" customWidth="1"/>
    <col min="14" max="14" width="12.7109375" style="97" customWidth="1"/>
    <col min="15" max="15" width="10.28515625" style="97" customWidth="1"/>
    <col min="16" max="16" width="8.85546875" style="38" customWidth="1"/>
    <col min="17" max="17" width="4.42578125" style="38" customWidth="1"/>
    <col min="18" max="18" width="10.140625" style="38" customWidth="1"/>
    <col min="19" max="19" width="8.7109375" style="48" customWidth="1"/>
    <col min="20" max="20" width="8.7109375" style="38" customWidth="1"/>
    <col min="21" max="21" width="4.42578125" style="38" customWidth="1"/>
    <col min="22" max="22" width="10" style="38" customWidth="1"/>
    <col min="23" max="23" width="9" style="97" customWidth="1"/>
    <col min="24" max="24" width="22.28515625" style="97" customWidth="1"/>
    <col min="25" max="25" width="22.140625" style="97" customWidth="1"/>
    <col min="26" max="26" width="19" style="97" customWidth="1"/>
    <col min="27" max="28" width="4.7109375" style="98" customWidth="1"/>
    <col min="29" max="37" width="4.7109375" style="41" customWidth="1"/>
    <col min="38" max="55" width="3.85546875" style="41" customWidth="1"/>
    <col min="56" max="56" width="12.140625" style="41" customWidth="1"/>
    <col min="57" max="60" width="4.7109375" style="41" customWidth="1"/>
    <col min="61" max="16384" width="4.42578125" style="41"/>
  </cols>
  <sheetData>
    <row r="1" spans="1:72" ht="60.75" customHeight="1"/>
    <row r="2" spans="1:72" ht="18" customHeight="1">
      <c r="A2" s="1003" t="s">
        <v>42</v>
      </c>
      <c r="B2" s="999"/>
      <c r="C2" s="485" t="s">
        <v>187</v>
      </c>
      <c r="D2" s="525">
        <f>【様式1】!$C$2</f>
        <v>9999</v>
      </c>
      <c r="F2" s="129" t="s">
        <v>73</v>
      </c>
      <c r="G2" s="988" t="str">
        <f>【様式1】!H2</f>
        <v>ABC交響楽団</v>
      </c>
      <c r="H2" s="988"/>
      <c r="I2" s="988"/>
      <c r="J2" s="988"/>
      <c r="K2" s="988"/>
      <c r="L2" s="988"/>
      <c r="M2" s="988"/>
      <c r="N2" s="988"/>
      <c r="O2" s="988"/>
      <c r="Q2" s="39"/>
      <c r="R2" s="39"/>
      <c r="S2" s="39"/>
      <c r="T2" s="39"/>
      <c r="U2" s="39"/>
      <c r="V2" s="39"/>
      <c r="W2" s="39"/>
      <c r="X2" s="413" t="s">
        <v>210</v>
      </c>
      <c r="Y2" s="1072" t="s">
        <v>43</v>
      </c>
      <c r="Z2" s="1072"/>
      <c r="AA2" s="1003" t="s">
        <v>44</v>
      </c>
      <c r="AB2" s="1003"/>
      <c r="AC2" s="999"/>
      <c r="AD2" s="1097" t="s">
        <v>1</v>
      </c>
      <c r="AE2" s="1097"/>
      <c r="AF2" s="1097"/>
      <c r="AG2" s="1097"/>
      <c r="AH2" s="1098" t="str">
        <f>G2</f>
        <v>ABC交響楽団</v>
      </c>
      <c r="AI2" s="1098"/>
      <c r="AJ2" s="1098"/>
      <c r="AK2" s="1098"/>
      <c r="AL2" s="1098"/>
      <c r="AM2" s="1098"/>
      <c r="AN2" s="1098"/>
      <c r="AO2" s="1098"/>
      <c r="AP2" s="1098"/>
      <c r="AQ2" s="1098"/>
      <c r="AR2" s="1098"/>
      <c r="AS2" s="1098"/>
      <c r="AT2" s="1098"/>
      <c r="AU2" s="39"/>
      <c r="AV2" s="40"/>
      <c r="AW2" s="40"/>
      <c r="AX2" s="40"/>
      <c r="AY2" s="40"/>
      <c r="AZ2" s="40"/>
      <c r="BA2" s="40"/>
      <c r="BB2" s="40"/>
      <c r="BC2" s="40"/>
      <c r="BD2" s="40"/>
      <c r="BF2" s="39"/>
      <c r="BG2" s="39"/>
      <c r="BH2" s="39"/>
      <c r="BI2" s="39"/>
      <c r="BJ2" s="39"/>
      <c r="BK2" s="39"/>
      <c r="BL2" s="1099" t="s">
        <v>45</v>
      </c>
      <c r="BM2" s="1099"/>
      <c r="BN2" s="1099"/>
      <c r="BO2" s="1099"/>
      <c r="BP2" s="1099"/>
      <c r="BQ2" s="1099"/>
      <c r="BR2" s="39"/>
      <c r="BS2" s="39"/>
      <c r="BT2" s="39"/>
    </row>
    <row r="3" spans="1:72" ht="18" customHeight="1">
      <c r="A3" s="45" t="s">
        <v>488</v>
      </c>
      <c r="B3" s="45"/>
      <c r="C3" s="45"/>
      <c r="D3" s="45"/>
      <c r="E3" s="45"/>
      <c r="F3" s="45"/>
      <c r="G3" s="45"/>
      <c r="H3" s="45"/>
      <c r="I3" s="45"/>
      <c r="J3" s="45"/>
      <c r="K3" s="45"/>
      <c r="L3" s="45"/>
      <c r="M3" s="45"/>
      <c r="N3" s="45"/>
      <c r="O3" s="45"/>
      <c r="P3" s="45"/>
      <c r="Q3" s="45"/>
      <c r="R3" s="45"/>
      <c r="S3" s="42"/>
      <c r="T3" s="43"/>
      <c r="U3" s="43"/>
      <c r="V3" s="43"/>
      <c r="W3" s="42"/>
      <c r="X3" s="414"/>
      <c r="Y3" s="1100" t="s">
        <v>46</v>
      </c>
      <c r="Z3" s="1101"/>
      <c r="AA3" s="44" t="str">
        <f>A3</f>
        <v>令和6年度　舞台芸術等総合支援事業（学校巡回公演）　　旅費算定基礎表</v>
      </c>
      <c r="AB3" s="45"/>
      <c r="AC3" s="45"/>
      <c r="AD3" s="45"/>
      <c r="AE3" s="45"/>
      <c r="AF3" s="45"/>
      <c r="AG3" s="45"/>
      <c r="AH3" s="45"/>
      <c r="AI3" s="45"/>
      <c r="AJ3" s="45"/>
      <c r="AK3" s="45"/>
      <c r="AL3" s="45"/>
      <c r="AM3" s="45"/>
      <c r="AN3" s="45"/>
      <c r="AO3" s="45"/>
      <c r="AP3" s="45"/>
      <c r="AQ3" s="45"/>
      <c r="AR3" s="45"/>
      <c r="AS3" s="45"/>
      <c r="AT3" s="45"/>
      <c r="BE3" s="46" t="str">
        <f>X2</f>
        <v>○</v>
      </c>
      <c r="BF3" s="1102" t="s">
        <v>28</v>
      </c>
      <c r="BG3" s="1103"/>
      <c r="BH3" s="1103"/>
      <c r="BI3" s="1103"/>
      <c r="BJ3" s="1104"/>
      <c r="BK3" s="46">
        <f>X3</f>
        <v>0</v>
      </c>
      <c r="BL3" s="1105" t="s">
        <v>46</v>
      </c>
      <c r="BM3" s="1105"/>
      <c r="BN3" s="1105"/>
      <c r="BO3" s="1105"/>
      <c r="BP3" s="1105"/>
      <c r="BQ3" s="1105"/>
    </row>
    <row r="4" spans="1:72" s="48" customFormat="1" ht="18" customHeight="1">
      <c r="A4" s="1073" t="s">
        <v>47</v>
      </c>
      <c r="B4" s="1070" t="s">
        <v>48</v>
      </c>
      <c r="C4" s="1075" t="s">
        <v>49</v>
      </c>
      <c r="D4" s="1077" t="s">
        <v>50</v>
      </c>
      <c r="E4" s="1075" t="s">
        <v>51</v>
      </c>
      <c r="F4" s="1079"/>
      <c r="G4" s="1079"/>
      <c r="H4" s="1082" t="s">
        <v>53</v>
      </c>
      <c r="I4" s="1080" t="s">
        <v>52</v>
      </c>
      <c r="J4" s="1084" t="s">
        <v>54</v>
      </c>
      <c r="K4" s="1079"/>
      <c r="L4" s="1085" t="s">
        <v>55</v>
      </c>
      <c r="M4" s="1085"/>
      <c r="N4" s="1085" t="s">
        <v>56</v>
      </c>
      <c r="O4" s="1087" t="s">
        <v>57</v>
      </c>
      <c r="P4" s="1089" t="s">
        <v>58</v>
      </c>
      <c r="Q4" s="1090"/>
      <c r="R4" s="1085" t="s">
        <v>59</v>
      </c>
      <c r="S4" s="47" t="s">
        <v>60</v>
      </c>
      <c r="T4" s="1090" t="s">
        <v>61</v>
      </c>
      <c r="U4" s="1090"/>
      <c r="V4" s="1085" t="s">
        <v>62</v>
      </c>
      <c r="W4" s="1087" t="s">
        <v>57</v>
      </c>
      <c r="X4" s="1091" t="s">
        <v>307</v>
      </c>
      <c r="Y4" s="1092"/>
      <c r="Z4" s="1093"/>
      <c r="AA4" s="1066" t="s">
        <v>47</v>
      </c>
      <c r="AB4" s="1067"/>
      <c r="AC4" s="1070" t="s">
        <v>48</v>
      </c>
      <c r="AD4" s="1075" t="s">
        <v>49</v>
      </c>
      <c r="AE4" s="1079"/>
      <c r="AF4" s="1077" t="s">
        <v>50</v>
      </c>
      <c r="AG4" s="1079"/>
      <c r="AH4" s="1079"/>
      <c r="AI4" s="1079"/>
      <c r="AJ4" s="1079"/>
      <c r="AK4" s="1112"/>
      <c r="AL4" s="1106" t="s">
        <v>63</v>
      </c>
      <c r="AM4" s="1107"/>
      <c r="AN4" s="1108"/>
      <c r="AO4" s="1106" t="s">
        <v>64</v>
      </c>
      <c r="AP4" s="1107"/>
      <c r="AQ4" s="1108"/>
      <c r="AR4" s="1106" t="s">
        <v>65</v>
      </c>
      <c r="AS4" s="1107"/>
      <c r="AT4" s="1108"/>
      <c r="AU4" s="1106" t="s">
        <v>66</v>
      </c>
      <c r="AV4" s="1107"/>
      <c r="AW4" s="1108"/>
      <c r="AX4" s="1106" t="s">
        <v>67</v>
      </c>
      <c r="AY4" s="1107"/>
      <c r="AZ4" s="1108"/>
      <c r="BA4" s="1106" t="s">
        <v>68</v>
      </c>
      <c r="BB4" s="1107"/>
      <c r="BC4" s="1108"/>
      <c r="BD4" s="1024" t="s">
        <v>247</v>
      </c>
      <c r="BE4" s="1106" t="s">
        <v>69</v>
      </c>
      <c r="BF4" s="1107"/>
      <c r="BG4" s="1107"/>
      <c r="BH4" s="1107"/>
      <c r="BI4" s="1107"/>
      <c r="BJ4" s="1107"/>
      <c r="BK4" s="1107"/>
      <c r="BL4" s="1107"/>
      <c r="BM4" s="1107"/>
      <c r="BN4" s="1107"/>
      <c r="BO4" s="1107"/>
      <c r="BP4" s="1107"/>
      <c r="BQ4" s="1108"/>
    </row>
    <row r="5" spans="1:72" s="48" customFormat="1" ht="35.450000000000003" customHeight="1">
      <c r="A5" s="1074"/>
      <c r="B5" s="1071"/>
      <c r="C5" s="1076"/>
      <c r="D5" s="1078"/>
      <c r="E5" s="1076"/>
      <c r="F5" s="1078"/>
      <c r="G5" s="1078"/>
      <c r="H5" s="1083"/>
      <c r="I5" s="1081"/>
      <c r="J5" s="49" t="s">
        <v>7</v>
      </c>
      <c r="K5" s="50" t="s">
        <v>70</v>
      </c>
      <c r="L5" s="51" t="s">
        <v>7</v>
      </c>
      <c r="M5" s="51" t="s">
        <v>5</v>
      </c>
      <c r="N5" s="1086"/>
      <c r="O5" s="1088"/>
      <c r="P5" s="52" t="s">
        <v>7</v>
      </c>
      <c r="Q5" s="51" t="s">
        <v>5</v>
      </c>
      <c r="R5" s="1086"/>
      <c r="S5" s="53" t="s">
        <v>71</v>
      </c>
      <c r="T5" s="51" t="s">
        <v>7</v>
      </c>
      <c r="U5" s="51" t="s">
        <v>5</v>
      </c>
      <c r="V5" s="1086"/>
      <c r="W5" s="1088"/>
      <c r="X5" s="1094"/>
      <c r="Y5" s="1095"/>
      <c r="Z5" s="1096"/>
      <c r="AA5" s="1068"/>
      <c r="AB5" s="1069"/>
      <c r="AC5" s="1071"/>
      <c r="AD5" s="1076"/>
      <c r="AE5" s="1078"/>
      <c r="AF5" s="1078"/>
      <c r="AG5" s="1078"/>
      <c r="AH5" s="1078"/>
      <c r="AI5" s="1078"/>
      <c r="AJ5" s="1078"/>
      <c r="AK5" s="1113"/>
      <c r="AL5" s="1109"/>
      <c r="AM5" s="1110"/>
      <c r="AN5" s="1111"/>
      <c r="AO5" s="1109"/>
      <c r="AP5" s="1110"/>
      <c r="AQ5" s="1111"/>
      <c r="AR5" s="1109"/>
      <c r="AS5" s="1110"/>
      <c r="AT5" s="1111"/>
      <c r="AU5" s="1109"/>
      <c r="AV5" s="1110"/>
      <c r="AW5" s="1111"/>
      <c r="AX5" s="1109"/>
      <c r="AY5" s="1110"/>
      <c r="AZ5" s="1111"/>
      <c r="BA5" s="1109"/>
      <c r="BB5" s="1110"/>
      <c r="BC5" s="1111"/>
      <c r="BD5" s="1025"/>
      <c r="BE5" s="1109"/>
      <c r="BF5" s="1110"/>
      <c r="BG5" s="1110"/>
      <c r="BH5" s="1110"/>
      <c r="BI5" s="1110"/>
      <c r="BJ5" s="1110"/>
      <c r="BK5" s="1110"/>
      <c r="BL5" s="1110"/>
      <c r="BM5" s="1110"/>
      <c r="BN5" s="1110"/>
      <c r="BO5" s="1110"/>
      <c r="BP5" s="1110"/>
      <c r="BQ5" s="1111"/>
    </row>
    <row r="6" spans="1:72">
      <c r="A6" s="761">
        <v>45476</v>
      </c>
      <c r="B6" s="55" t="str">
        <f>IF(A6,TEXT(A6,"aaa"),"")</f>
        <v>水</v>
      </c>
      <c r="C6" s="56" t="s">
        <v>313</v>
      </c>
      <c r="D6" s="57" t="s">
        <v>326</v>
      </c>
      <c r="E6" s="56" t="s">
        <v>315</v>
      </c>
      <c r="F6" s="407" t="s">
        <v>314</v>
      </c>
      <c r="G6" s="58" t="s">
        <v>316</v>
      </c>
      <c r="H6" s="59">
        <v>513.6</v>
      </c>
      <c r="I6" s="528" t="s">
        <v>320</v>
      </c>
      <c r="J6" s="60">
        <v>8360</v>
      </c>
      <c r="K6" s="60">
        <v>6</v>
      </c>
      <c r="L6" s="60">
        <v>5610</v>
      </c>
      <c r="M6" s="60">
        <v>6</v>
      </c>
      <c r="N6" s="61">
        <f t="shared" ref="N6:N24" si="0">(J6*K6)+(L6*M6)</f>
        <v>83820</v>
      </c>
      <c r="O6" s="472" t="s">
        <v>436</v>
      </c>
      <c r="P6" s="406">
        <v>1100</v>
      </c>
      <c r="Q6" s="60">
        <v>6</v>
      </c>
      <c r="R6" s="61">
        <f t="shared" ref="R6:R24" si="1">P6*Q6</f>
        <v>6600</v>
      </c>
      <c r="S6" s="56" t="s">
        <v>402</v>
      </c>
      <c r="T6" s="60">
        <v>9500</v>
      </c>
      <c r="U6" s="60">
        <v>6</v>
      </c>
      <c r="V6" s="61">
        <f t="shared" ref="V6:V24" si="2">T6*U6</f>
        <v>57000</v>
      </c>
      <c r="W6" s="472" t="s">
        <v>438</v>
      </c>
      <c r="X6" s="1058"/>
      <c r="Y6" s="1059"/>
      <c r="Z6" s="1060"/>
      <c r="AA6" s="1064">
        <f t="shared" ref="AA6:AA24" si="3">A6</f>
        <v>45476</v>
      </c>
      <c r="AB6" s="1065"/>
      <c r="AC6" s="62" t="str">
        <f t="shared" ref="AC6:AD24" si="4">B6</f>
        <v>水</v>
      </c>
      <c r="AD6" s="1010" t="str">
        <f t="shared" si="4"/>
        <v>京都府</v>
      </c>
      <c r="AE6" s="1011"/>
      <c r="AF6" s="1012" t="str">
        <f t="shared" ref="AF6:AF24" si="5">D6</f>
        <v>○○市立A小学校</v>
      </c>
      <c r="AG6" s="1012"/>
      <c r="AH6" s="1012"/>
      <c r="AI6" s="1012"/>
      <c r="AJ6" s="1012"/>
      <c r="AK6" s="1013"/>
      <c r="AL6" s="1017"/>
      <c r="AM6" s="1018"/>
      <c r="AN6" s="1019"/>
      <c r="AO6" s="1017"/>
      <c r="AP6" s="1018"/>
      <c r="AQ6" s="1019"/>
      <c r="AR6" s="1017">
        <v>0.4375</v>
      </c>
      <c r="AS6" s="1018"/>
      <c r="AT6" s="1019"/>
      <c r="AU6" s="1017">
        <v>0.5</v>
      </c>
      <c r="AV6" s="1018"/>
      <c r="AW6" s="1019"/>
      <c r="AX6" s="1017"/>
      <c r="AY6" s="1018"/>
      <c r="AZ6" s="1019"/>
      <c r="BA6" s="1017"/>
      <c r="BB6" s="1018"/>
      <c r="BC6" s="1019"/>
      <c r="BD6" s="410">
        <f>AU6-AR6</f>
        <v>6.25E-2</v>
      </c>
      <c r="BE6" s="1061"/>
      <c r="BF6" s="1062"/>
      <c r="BG6" s="1062"/>
      <c r="BH6" s="1062"/>
      <c r="BI6" s="1062"/>
      <c r="BJ6" s="1062"/>
      <c r="BK6" s="1062"/>
      <c r="BL6" s="1062"/>
      <c r="BM6" s="1062"/>
      <c r="BN6" s="1062"/>
      <c r="BO6" s="1062"/>
      <c r="BP6" s="1062"/>
      <c r="BQ6" s="1063"/>
    </row>
    <row r="7" spans="1:72">
      <c r="A7" s="762"/>
      <c r="B7" s="55" t="str">
        <f t="shared" ref="B7:B24" si="6">IF(A7,TEXT(A7,"aaa"),"")</f>
        <v/>
      </c>
      <c r="C7" s="64"/>
      <c r="D7" s="65"/>
      <c r="E7" s="64" t="s">
        <v>316</v>
      </c>
      <c r="F7" s="407" t="s">
        <v>314</v>
      </c>
      <c r="G7" s="66" t="s">
        <v>317</v>
      </c>
      <c r="H7" s="59"/>
      <c r="I7" s="528" t="s">
        <v>321</v>
      </c>
      <c r="J7" s="67"/>
      <c r="K7" s="67">
        <v>6</v>
      </c>
      <c r="L7" s="67"/>
      <c r="M7" s="67"/>
      <c r="N7" s="68">
        <f t="shared" si="0"/>
        <v>0</v>
      </c>
      <c r="O7" s="473"/>
      <c r="P7" s="406"/>
      <c r="Q7" s="60"/>
      <c r="R7" s="68">
        <f t="shared" si="1"/>
        <v>0</v>
      </c>
      <c r="S7" s="56"/>
      <c r="T7" s="60"/>
      <c r="U7" s="60"/>
      <c r="V7" s="68">
        <f t="shared" si="2"/>
        <v>0</v>
      </c>
      <c r="W7" s="473"/>
      <c r="X7" s="1114"/>
      <c r="Y7" s="1115"/>
      <c r="Z7" s="1116"/>
      <c r="AA7" s="1008">
        <f t="shared" si="3"/>
        <v>0</v>
      </c>
      <c r="AB7" s="1009"/>
      <c r="AC7" s="62" t="str">
        <f t="shared" si="4"/>
        <v/>
      </c>
      <c r="AD7" s="1010">
        <f t="shared" si="4"/>
        <v>0</v>
      </c>
      <c r="AE7" s="1011"/>
      <c r="AF7" s="1012">
        <f t="shared" si="5"/>
        <v>0</v>
      </c>
      <c r="AG7" s="1012"/>
      <c r="AH7" s="1012"/>
      <c r="AI7" s="1012"/>
      <c r="AJ7" s="1012"/>
      <c r="AK7" s="1013"/>
      <c r="AL7" s="1026"/>
      <c r="AM7" s="1027"/>
      <c r="AN7" s="1028"/>
      <c r="AO7" s="1026"/>
      <c r="AP7" s="1027"/>
      <c r="AQ7" s="1028"/>
      <c r="AR7" s="1026"/>
      <c r="AS7" s="1027"/>
      <c r="AT7" s="1028"/>
      <c r="AU7" s="1026"/>
      <c r="AV7" s="1027"/>
      <c r="AW7" s="1028"/>
      <c r="AX7" s="1026"/>
      <c r="AY7" s="1027"/>
      <c r="AZ7" s="1028"/>
      <c r="BA7" s="1026"/>
      <c r="BB7" s="1027"/>
      <c r="BC7" s="1028"/>
      <c r="BD7" s="411">
        <f t="shared" ref="BD7:BD24" si="7">AU7-AR7</f>
        <v>0</v>
      </c>
      <c r="BE7" s="1014"/>
      <c r="BF7" s="1015"/>
      <c r="BG7" s="1015"/>
      <c r="BH7" s="1015"/>
      <c r="BI7" s="1015"/>
      <c r="BJ7" s="1015"/>
      <c r="BK7" s="1015"/>
      <c r="BL7" s="1015"/>
      <c r="BM7" s="1015"/>
      <c r="BN7" s="1015"/>
      <c r="BO7" s="1015"/>
      <c r="BP7" s="1015"/>
      <c r="BQ7" s="1016"/>
    </row>
    <row r="8" spans="1:72" ht="39.75" customHeight="1">
      <c r="A8" s="762"/>
      <c r="B8" s="55" t="str">
        <f t="shared" si="6"/>
        <v/>
      </c>
      <c r="C8" s="64"/>
      <c r="D8" s="65"/>
      <c r="E8" s="64" t="s">
        <v>318</v>
      </c>
      <c r="F8" s="407" t="s">
        <v>314</v>
      </c>
      <c r="G8" s="66" t="s">
        <v>401</v>
      </c>
      <c r="H8" s="59">
        <v>10</v>
      </c>
      <c r="I8" s="528" t="s">
        <v>330</v>
      </c>
      <c r="J8" s="67"/>
      <c r="K8" s="67">
        <v>1</v>
      </c>
      <c r="L8" s="67"/>
      <c r="M8" s="67"/>
      <c r="N8" s="68">
        <f t="shared" si="0"/>
        <v>0</v>
      </c>
      <c r="O8" s="473"/>
      <c r="P8" s="406"/>
      <c r="Q8" s="60"/>
      <c r="R8" s="68">
        <f t="shared" si="1"/>
        <v>0</v>
      </c>
      <c r="S8" s="56"/>
      <c r="T8" s="60"/>
      <c r="U8" s="60"/>
      <c r="V8" s="68">
        <f t="shared" si="2"/>
        <v>0</v>
      </c>
      <c r="W8" s="473"/>
      <c r="X8" s="1114" t="s">
        <v>403</v>
      </c>
      <c r="Y8" s="1115"/>
      <c r="Z8" s="1116"/>
      <c r="AA8" s="1008">
        <f t="shared" si="3"/>
        <v>0</v>
      </c>
      <c r="AB8" s="1009"/>
      <c r="AC8" s="62" t="str">
        <f t="shared" si="4"/>
        <v/>
      </c>
      <c r="AD8" s="1010">
        <f t="shared" si="4"/>
        <v>0</v>
      </c>
      <c r="AE8" s="1011"/>
      <c r="AF8" s="1012">
        <f t="shared" si="5"/>
        <v>0</v>
      </c>
      <c r="AG8" s="1012"/>
      <c r="AH8" s="1012"/>
      <c r="AI8" s="1012"/>
      <c r="AJ8" s="1012"/>
      <c r="AK8" s="1013"/>
      <c r="AL8" s="1026"/>
      <c r="AM8" s="1027"/>
      <c r="AN8" s="1028"/>
      <c r="AO8" s="1026"/>
      <c r="AP8" s="1027"/>
      <c r="AQ8" s="1028"/>
      <c r="AR8" s="1026"/>
      <c r="AS8" s="1027"/>
      <c r="AT8" s="1028"/>
      <c r="AU8" s="1026"/>
      <c r="AV8" s="1027"/>
      <c r="AW8" s="1028"/>
      <c r="AX8" s="1026"/>
      <c r="AY8" s="1027"/>
      <c r="AZ8" s="1028"/>
      <c r="BA8" s="1026"/>
      <c r="BB8" s="1027"/>
      <c r="BC8" s="1028"/>
      <c r="BD8" s="411">
        <f t="shared" si="7"/>
        <v>0</v>
      </c>
      <c r="BE8" s="1014"/>
      <c r="BF8" s="1015"/>
      <c r="BG8" s="1015"/>
      <c r="BH8" s="1015"/>
      <c r="BI8" s="1015"/>
      <c r="BJ8" s="1015"/>
      <c r="BK8" s="1015"/>
      <c r="BL8" s="1015"/>
      <c r="BM8" s="1015"/>
      <c r="BN8" s="1015"/>
      <c r="BO8" s="1015"/>
      <c r="BP8" s="1015"/>
      <c r="BQ8" s="1016"/>
    </row>
    <row r="9" spans="1:72">
      <c r="A9" s="762"/>
      <c r="B9" s="55" t="str">
        <f t="shared" si="6"/>
        <v/>
      </c>
      <c r="C9" s="763" t="s">
        <v>313</v>
      </c>
      <c r="D9" s="764" t="s">
        <v>541</v>
      </c>
      <c r="E9" s="763" t="s">
        <v>401</v>
      </c>
      <c r="F9" s="407" t="s">
        <v>314</v>
      </c>
      <c r="G9" s="767" t="s">
        <v>542</v>
      </c>
      <c r="H9" s="59">
        <v>30</v>
      </c>
      <c r="I9" s="528" t="s">
        <v>330</v>
      </c>
      <c r="J9" s="67"/>
      <c r="K9" s="67">
        <v>1</v>
      </c>
      <c r="L9" s="67"/>
      <c r="M9" s="67"/>
      <c r="N9" s="68">
        <f t="shared" si="0"/>
        <v>0</v>
      </c>
      <c r="O9" s="473"/>
      <c r="P9" s="406"/>
      <c r="Q9" s="60"/>
      <c r="R9" s="68">
        <f t="shared" si="1"/>
        <v>0</v>
      </c>
      <c r="S9" s="56"/>
      <c r="T9" s="60"/>
      <c r="U9" s="60"/>
      <c r="V9" s="68">
        <f t="shared" si="2"/>
        <v>0</v>
      </c>
      <c r="W9" s="473"/>
      <c r="X9" s="1114"/>
      <c r="Y9" s="1115"/>
      <c r="Z9" s="1116"/>
      <c r="AA9" s="1008">
        <f t="shared" si="3"/>
        <v>0</v>
      </c>
      <c r="AB9" s="1009"/>
      <c r="AC9" s="62" t="str">
        <f t="shared" si="4"/>
        <v/>
      </c>
      <c r="AD9" s="1010" t="str">
        <f t="shared" si="4"/>
        <v>京都府</v>
      </c>
      <c r="AE9" s="1011"/>
      <c r="AF9" s="1012" t="str">
        <f t="shared" si="5"/>
        <v>○○市会館</v>
      </c>
      <c r="AG9" s="1012"/>
      <c r="AH9" s="1012"/>
      <c r="AI9" s="1012"/>
      <c r="AJ9" s="1012"/>
      <c r="AK9" s="1013"/>
      <c r="AL9" s="1026"/>
      <c r="AM9" s="1027"/>
      <c r="AN9" s="1028"/>
      <c r="AO9" s="1026"/>
      <c r="AP9" s="1027"/>
      <c r="AQ9" s="1028"/>
      <c r="AR9" s="1026">
        <v>0.54166666666666663</v>
      </c>
      <c r="AS9" s="1027"/>
      <c r="AT9" s="1028"/>
      <c r="AU9" s="1026">
        <v>0.63541666666666663</v>
      </c>
      <c r="AV9" s="1027"/>
      <c r="AW9" s="1028"/>
      <c r="AX9" s="1026"/>
      <c r="AY9" s="1027"/>
      <c r="AZ9" s="1028"/>
      <c r="BA9" s="1026"/>
      <c r="BB9" s="1027"/>
      <c r="BC9" s="1028"/>
      <c r="BD9" s="411">
        <f>AU9-AR9</f>
        <v>9.375E-2</v>
      </c>
      <c r="BE9" s="1014"/>
      <c r="BF9" s="1015"/>
      <c r="BG9" s="1015"/>
      <c r="BH9" s="1015"/>
      <c r="BI9" s="1015"/>
      <c r="BJ9" s="1015"/>
      <c r="BK9" s="1015"/>
      <c r="BL9" s="1015"/>
      <c r="BM9" s="1015"/>
      <c r="BN9" s="1015"/>
      <c r="BO9" s="1015"/>
      <c r="BP9" s="1015"/>
      <c r="BQ9" s="1016"/>
    </row>
    <row r="10" spans="1:72">
      <c r="A10" s="762"/>
      <c r="B10" s="55" t="str">
        <f t="shared" si="6"/>
        <v/>
      </c>
      <c r="C10" s="763"/>
      <c r="D10" s="765" t="s">
        <v>540</v>
      </c>
      <c r="E10" s="766" t="s">
        <v>543</v>
      </c>
      <c r="F10" s="407" t="s">
        <v>314</v>
      </c>
      <c r="G10" s="66" t="s">
        <v>324</v>
      </c>
      <c r="H10" s="59">
        <v>90</v>
      </c>
      <c r="I10" s="528" t="s">
        <v>330</v>
      </c>
      <c r="J10" s="67"/>
      <c r="K10" s="67">
        <v>1</v>
      </c>
      <c r="L10" s="67"/>
      <c r="M10" s="67"/>
      <c r="N10" s="68">
        <f t="shared" si="0"/>
        <v>0</v>
      </c>
      <c r="O10" s="473"/>
      <c r="P10" s="406"/>
      <c r="Q10" s="60"/>
      <c r="R10" s="68">
        <f t="shared" si="1"/>
        <v>0</v>
      </c>
      <c r="S10" s="56"/>
      <c r="T10" s="60"/>
      <c r="U10" s="60"/>
      <c r="V10" s="68">
        <f t="shared" si="2"/>
        <v>0</v>
      </c>
      <c r="W10" s="473"/>
      <c r="X10" s="1114"/>
      <c r="Y10" s="1115"/>
      <c r="Z10" s="1116"/>
      <c r="AA10" s="1008">
        <f t="shared" si="3"/>
        <v>0</v>
      </c>
      <c r="AB10" s="1009"/>
      <c r="AC10" s="62" t="str">
        <f t="shared" si="4"/>
        <v/>
      </c>
      <c r="AD10" s="1010">
        <f t="shared" si="4"/>
        <v>0</v>
      </c>
      <c r="AE10" s="1011"/>
      <c r="AF10" s="1012" t="str">
        <f>D10</f>
        <v>（○○市立B中学校）</v>
      </c>
      <c r="AG10" s="1012"/>
      <c r="AH10" s="1012"/>
      <c r="AI10" s="1012"/>
      <c r="AJ10" s="1012"/>
      <c r="AK10" s="1013"/>
      <c r="AL10" s="1026"/>
      <c r="AM10" s="1027"/>
      <c r="AN10" s="1028"/>
      <c r="AO10" s="1026"/>
      <c r="AP10" s="1027"/>
      <c r="AQ10" s="1028"/>
      <c r="AR10" s="1026"/>
      <c r="AS10" s="1027"/>
      <c r="AT10" s="1028"/>
      <c r="AU10" s="1026"/>
      <c r="AV10" s="1027"/>
      <c r="AW10" s="1028"/>
      <c r="AX10" s="1026"/>
      <c r="AY10" s="1027"/>
      <c r="AZ10" s="1028"/>
      <c r="BA10" s="1026"/>
      <c r="BB10" s="1027"/>
      <c r="BC10" s="1028"/>
      <c r="BD10" s="411">
        <f t="shared" si="7"/>
        <v>0</v>
      </c>
      <c r="BE10" s="1014"/>
      <c r="BF10" s="1015"/>
      <c r="BG10" s="1015"/>
      <c r="BH10" s="1015"/>
      <c r="BI10" s="1015"/>
      <c r="BJ10" s="1015"/>
      <c r="BK10" s="1015"/>
      <c r="BL10" s="1015"/>
      <c r="BM10" s="1015"/>
      <c r="BN10" s="1015"/>
      <c r="BO10" s="1015"/>
      <c r="BP10" s="1015"/>
      <c r="BQ10" s="1016"/>
    </row>
    <row r="11" spans="1:72">
      <c r="A11" s="762"/>
      <c r="B11" s="55"/>
      <c r="C11" s="763"/>
      <c r="D11" s="765"/>
      <c r="E11" s="766"/>
      <c r="F11" s="407"/>
      <c r="G11" s="66"/>
      <c r="H11" s="59"/>
      <c r="I11" s="528"/>
      <c r="J11" s="67"/>
      <c r="K11" s="67"/>
      <c r="L11" s="67"/>
      <c r="M11" s="67"/>
      <c r="N11" s="68">
        <f t="shared" si="0"/>
        <v>0</v>
      </c>
      <c r="O11" s="473"/>
      <c r="P11" s="406"/>
      <c r="Q11" s="60"/>
      <c r="R11" s="68">
        <f t="shared" si="1"/>
        <v>0</v>
      </c>
      <c r="S11" s="56"/>
      <c r="T11" s="60"/>
      <c r="U11" s="60"/>
      <c r="V11" s="68">
        <f t="shared" si="2"/>
        <v>0</v>
      </c>
      <c r="W11" s="473"/>
      <c r="X11" s="675"/>
      <c r="Y11" s="676"/>
      <c r="Z11" s="677"/>
      <c r="AA11" s="1008">
        <f t="shared" ref="AA11" si="8">A11</f>
        <v>0</v>
      </c>
      <c r="AB11" s="1009"/>
      <c r="AC11" s="62"/>
      <c r="AD11" s="1010">
        <f t="shared" ref="AD11" si="9">C11</f>
        <v>0</v>
      </c>
      <c r="AE11" s="1011"/>
      <c r="AF11" s="1012">
        <f>D11</f>
        <v>0</v>
      </c>
      <c r="AG11" s="1012"/>
      <c r="AH11" s="1012"/>
      <c r="AI11" s="1012"/>
      <c r="AJ11" s="1012"/>
      <c r="AK11" s="1013"/>
      <c r="AL11" s="672"/>
      <c r="AM11" s="673"/>
      <c r="AN11" s="674"/>
      <c r="AO11" s="672"/>
      <c r="AP11" s="673"/>
      <c r="AQ11" s="674"/>
      <c r="AR11" s="672"/>
      <c r="AS11" s="673"/>
      <c r="AT11" s="674"/>
      <c r="AU11" s="672"/>
      <c r="AV11" s="673"/>
      <c r="AW11" s="674"/>
      <c r="AX11" s="672"/>
      <c r="AY11" s="673"/>
      <c r="AZ11" s="674"/>
      <c r="BA11" s="672"/>
      <c r="BB11" s="673"/>
      <c r="BC11" s="674"/>
      <c r="BD11" s="411"/>
      <c r="BE11" s="1014"/>
      <c r="BF11" s="1015"/>
      <c r="BG11" s="1015"/>
      <c r="BH11" s="1015"/>
      <c r="BI11" s="1015"/>
      <c r="BJ11" s="1015"/>
      <c r="BK11" s="1015"/>
      <c r="BL11" s="1015"/>
      <c r="BM11" s="1015"/>
      <c r="BN11" s="1015"/>
      <c r="BO11" s="1015"/>
      <c r="BP11" s="1015"/>
      <c r="BQ11" s="1016"/>
    </row>
    <row r="12" spans="1:72">
      <c r="A12" s="762">
        <v>45477</v>
      </c>
      <c r="B12" s="55" t="str">
        <f t="shared" si="6"/>
        <v>木</v>
      </c>
      <c r="C12" s="64" t="s">
        <v>336</v>
      </c>
      <c r="D12" s="65" t="s">
        <v>334</v>
      </c>
      <c r="E12" s="64" t="s">
        <v>324</v>
      </c>
      <c r="F12" s="407" t="s">
        <v>329</v>
      </c>
      <c r="G12" s="66" t="s">
        <v>334</v>
      </c>
      <c r="H12" s="59">
        <v>20</v>
      </c>
      <c r="I12" s="528" t="s">
        <v>330</v>
      </c>
      <c r="J12" s="67"/>
      <c r="K12" s="67">
        <v>1</v>
      </c>
      <c r="L12" s="67"/>
      <c r="M12" s="67"/>
      <c r="N12" s="68">
        <f t="shared" si="0"/>
        <v>0</v>
      </c>
      <c r="O12" s="473"/>
      <c r="P12" s="406">
        <v>1100</v>
      </c>
      <c r="Q12" s="60">
        <v>6</v>
      </c>
      <c r="R12" s="68">
        <f t="shared" si="1"/>
        <v>6600</v>
      </c>
      <c r="S12" s="56"/>
      <c r="T12" s="60"/>
      <c r="U12" s="60"/>
      <c r="V12" s="68">
        <f t="shared" si="2"/>
        <v>0</v>
      </c>
      <c r="W12" s="473"/>
      <c r="X12" s="1114"/>
      <c r="Y12" s="1115"/>
      <c r="Z12" s="1116"/>
      <c r="AA12" s="1008">
        <f t="shared" si="3"/>
        <v>45477</v>
      </c>
      <c r="AB12" s="1009"/>
      <c r="AC12" s="62" t="str">
        <f t="shared" si="4"/>
        <v>木</v>
      </c>
      <c r="AD12" s="1010" t="str">
        <f t="shared" si="4"/>
        <v>大阪府</v>
      </c>
      <c r="AE12" s="1011"/>
      <c r="AF12" s="1012" t="str">
        <f t="shared" si="5"/>
        <v>C学園</v>
      </c>
      <c r="AG12" s="1012"/>
      <c r="AH12" s="1012"/>
      <c r="AI12" s="1012"/>
      <c r="AJ12" s="1012"/>
      <c r="AK12" s="1013"/>
      <c r="AL12" s="1026"/>
      <c r="AM12" s="1027"/>
      <c r="AN12" s="1028"/>
      <c r="AO12" s="1026"/>
      <c r="AP12" s="1027"/>
      <c r="AQ12" s="1028"/>
      <c r="AR12" s="1026">
        <v>0.45833333333333331</v>
      </c>
      <c r="AS12" s="1027"/>
      <c r="AT12" s="1028"/>
      <c r="AU12" s="1026">
        <v>0.53125</v>
      </c>
      <c r="AV12" s="1027"/>
      <c r="AW12" s="1028"/>
      <c r="AX12" s="1026"/>
      <c r="AY12" s="1027"/>
      <c r="AZ12" s="1028"/>
      <c r="BA12" s="1026"/>
      <c r="BB12" s="1027"/>
      <c r="BC12" s="1028"/>
      <c r="BD12" s="411">
        <f t="shared" si="7"/>
        <v>7.2916666666666685E-2</v>
      </c>
      <c r="BE12" s="1014"/>
      <c r="BF12" s="1015"/>
      <c r="BG12" s="1015"/>
      <c r="BH12" s="1015"/>
      <c r="BI12" s="1015"/>
      <c r="BJ12" s="1015"/>
      <c r="BK12" s="1015"/>
      <c r="BL12" s="1015"/>
      <c r="BM12" s="1015"/>
      <c r="BN12" s="1015"/>
      <c r="BO12" s="1015"/>
      <c r="BP12" s="1015"/>
      <c r="BQ12" s="1016"/>
    </row>
    <row r="13" spans="1:72">
      <c r="A13" s="762"/>
      <c r="B13" s="55" t="str">
        <f t="shared" si="6"/>
        <v/>
      </c>
      <c r="C13" s="64"/>
      <c r="D13" s="65"/>
      <c r="E13" s="64" t="s">
        <v>334</v>
      </c>
      <c r="F13" s="407" t="s">
        <v>329</v>
      </c>
      <c r="G13" s="66" t="s">
        <v>337</v>
      </c>
      <c r="H13" s="59">
        <v>15</v>
      </c>
      <c r="I13" s="528" t="s">
        <v>330</v>
      </c>
      <c r="J13" s="67"/>
      <c r="K13" s="67">
        <v>1</v>
      </c>
      <c r="L13" s="67"/>
      <c r="M13" s="67"/>
      <c r="N13" s="68">
        <f t="shared" si="0"/>
        <v>0</v>
      </c>
      <c r="O13" s="712"/>
      <c r="P13" s="406"/>
      <c r="Q13" s="60"/>
      <c r="R13" s="68">
        <f t="shared" si="1"/>
        <v>0</v>
      </c>
      <c r="S13" s="56"/>
      <c r="T13" s="60"/>
      <c r="U13" s="60"/>
      <c r="V13" s="68">
        <f t="shared" si="2"/>
        <v>0</v>
      </c>
      <c r="W13" s="473"/>
      <c r="X13" s="1114"/>
      <c r="Y13" s="1115"/>
      <c r="Z13" s="1116"/>
      <c r="AA13" s="1008">
        <f t="shared" si="3"/>
        <v>0</v>
      </c>
      <c r="AB13" s="1009"/>
      <c r="AC13" s="62" t="str">
        <f t="shared" si="4"/>
        <v/>
      </c>
      <c r="AD13" s="1010">
        <f t="shared" si="4"/>
        <v>0</v>
      </c>
      <c r="AE13" s="1011"/>
      <c r="AF13" s="1012">
        <f t="shared" si="5"/>
        <v>0</v>
      </c>
      <c r="AG13" s="1012"/>
      <c r="AH13" s="1012"/>
      <c r="AI13" s="1012"/>
      <c r="AJ13" s="1012"/>
      <c r="AK13" s="1013"/>
      <c r="AL13" s="1026"/>
      <c r="AM13" s="1027"/>
      <c r="AN13" s="1028"/>
      <c r="AO13" s="1026"/>
      <c r="AP13" s="1027"/>
      <c r="AQ13" s="1028"/>
      <c r="AR13" s="1026"/>
      <c r="AS13" s="1027"/>
      <c r="AT13" s="1028"/>
      <c r="AU13" s="1026"/>
      <c r="AV13" s="1027"/>
      <c r="AW13" s="1028"/>
      <c r="AX13" s="1026"/>
      <c r="AY13" s="1027"/>
      <c r="AZ13" s="1028"/>
      <c r="BA13" s="1026"/>
      <c r="BB13" s="1027"/>
      <c r="BC13" s="1028"/>
      <c r="BD13" s="411">
        <f t="shared" si="7"/>
        <v>0</v>
      </c>
      <c r="BE13" s="1014"/>
      <c r="BF13" s="1015"/>
      <c r="BG13" s="1015"/>
      <c r="BH13" s="1015"/>
      <c r="BI13" s="1015"/>
      <c r="BJ13" s="1015"/>
      <c r="BK13" s="1015"/>
      <c r="BL13" s="1015"/>
      <c r="BM13" s="1015"/>
      <c r="BN13" s="1015"/>
      <c r="BO13" s="1015"/>
      <c r="BP13" s="1015"/>
      <c r="BQ13" s="1016"/>
    </row>
    <row r="14" spans="1:72">
      <c r="A14" s="63"/>
      <c r="B14" s="55" t="str">
        <f t="shared" si="6"/>
        <v/>
      </c>
      <c r="C14" s="64"/>
      <c r="D14" s="65"/>
      <c r="E14" s="64" t="s">
        <v>338</v>
      </c>
      <c r="F14" s="407" t="s">
        <v>314</v>
      </c>
      <c r="G14" s="66" t="s">
        <v>315</v>
      </c>
      <c r="H14" s="59">
        <v>552.6</v>
      </c>
      <c r="I14" s="528" t="s">
        <v>320</v>
      </c>
      <c r="J14" s="67">
        <v>8910</v>
      </c>
      <c r="K14" s="67">
        <v>6</v>
      </c>
      <c r="L14" s="67">
        <v>5610</v>
      </c>
      <c r="M14" s="67">
        <v>6</v>
      </c>
      <c r="N14" s="68">
        <f>(J14*K14)+(L14*M14)</f>
        <v>87120</v>
      </c>
      <c r="O14" s="711" t="s">
        <v>437</v>
      </c>
      <c r="P14" s="406"/>
      <c r="Q14" s="60"/>
      <c r="R14" s="68">
        <f t="shared" si="1"/>
        <v>0</v>
      </c>
      <c r="S14" s="56"/>
      <c r="T14" s="60"/>
      <c r="U14" s="60"/>
      <c r="V14" s="68">
        <f t="shared" si="2"/>
        <v>0</v>
      </c>
      <c r="W14" s="473"/>
      <c r="X14" s="1114"/>
      <c r="Y14" s="1115"/>
      <c r="Z14" s="1116"/>
      <c r="AA14" s="1008">
        <f t="shared" si="3"/>
        <v>0</v>
      </c>
      <c r="AB14" s="1009"/>
      <c r="AC14" s="62" t="str">
        <f t="shared" si="4"/>
        <v/>
      </c>
      <c r="AD14" s="1010">
        <f t="shared" si="4"/>
        <v>0</v>
      </c>
      <c r="AE14" s="1011"/>
      <c r="AF14" s="1012">
        <f t="shared" si="5"/>
        <v>0</v>
      </c>
      <c r="AG14" s="1012"/>
      <c r="AH14" s="1012"/>
      <c r="AI14" s="1012"/>
      <c r="AJ14" s="1012"/>
      <c r="AK14" s="1013"/>
      <c r="AL14" s="1026"/>
      <c r="AM14" s="1027"/>
      <c r="AN14" s="1028"/>
      <c r="AO14" s="1026"/>
      <c r="AP14" s="1027"/>
      <c r="AQ14" s="1028"/>
      <c r="AR14" s="1026"/>
      <c r="AS14" s="1027"/>
      <c r="AT14" s="1028"/>
      <c r="AU14" s="1026"/>
      <c r="AV14" s="1027"/>
      <c r="AW14" s="1028"/>
      <c r="AX14" s="1026"/>
      <c r="AY14" s="1027"/>
      <c r="AZ14" s="1028"/>
      <c r="BA14" s="1026"/>
      <c r="BB14" s="1027"/>
      <c r="BC14" s="1028"/>
      <c r="BD14" s="411">
        <f t="shared" si="7"/>
        <v>0</v>
      </c>
      <c r="BE14" s="1014"/>
      <c r="BF14" s="1015"/>
      <c r="BG14" s="1015"/>
      <c r="BH14" s="1015"/>
      <c r="BI14" s="1015"/>
      <c r="BJ14" s="1015"/>
      <c r="BK14" s="1015"/>
      <c r="BL14" s="1015"/>
      <c r="BM14" s="1015"/>
      <c r="BN14" s="1015"/>
      <c r="BO14" s="1015"/>
      <c r="BP14" s="1015"/>
      <c r="BQ14" s="1016"/>
    </row>
    <row r="15" spans="1:72">
      <c r="A15" s="63"/>
      <c r="B15" s="55" t="str">
        <f t="shared" si="6"/>
        <v/>
      </c>
      <c r="C15" s="64"/>
      <c r="D15" s="65"/>
      <c r="E15" s="64"/>
      <c r="F15" s="407"/>
      <c r="G15" s="66"/>
      <c r="H15" s="59"/>
      <c r="I15" s="528"/>
      <c r="J15" s="67"/>
      <c r="K15" s="67"/>
      <c r="L15" s="67"/>
      <c r="M15" s="67"/>
      <c r="N15" s="68">
        <f t="shared" si="0"/>
        <v>0</v>
      </c>
      <c r="O15" s="473"/>
      <c r="P15" s="406"/>
      <c r="Q15" s="60"/>
      <c r="R15" s="68">
        <f t="shared" si="1"/>
        <v>0</v>
      </c>
      <c r="S15" s="56"/>
      <c r="T15" s="60"/>
      <c r="U15" s="60"/>
      <c r="V15" s="68">
        <f t="shared" si="2"/>
        <v>0</v>
      </c>
      <c r="W15" s="473"/>
      <c r="X15" s="1114"/>
      <c r="Y15" s="1115"/>
      <c r="Z15" s="1116"/>
      <c r="AA15" s="1008">
        <f t="shared" si="3"/>
        <v>0</v>
      </c>
      <c r="AB15" s="1009"/>
      <c r="AC15" s="62" t="str">
        <f t="shared" si="4"/>
        <v/>
      </c>
      <c r="AD15" s="1010">
        <f t="shared" si="4"/>
        <v>0</v>
      </c>
      <c r="AE15" s="1011"/>
      <c r="AF15" s="1012">
        <f t="shared" si="5"/>
        <v>0</v>
      </c>
      <c r="AG15" s="1012"/>
      <c r="AH15" s="1012"/>
      <c r="AI15" s="1012"/>
      <c r="AJ15" s="1012"/>
      <c r="AK15" s="1013"/>
      <c r="AL15" s="1026"/>
      <c r="AM15" s="1027"/>
      <c r="AN15" s="1028"/>
      <c r="AO15" s="1026"/>
      <c r="AP15" s="1027"/>
      <c r="AQ15" s="1028"/>
      <c r="AR15" s="1026"/>
      <c r="AS15" s="1027"/>
      <c r="AT15" s="1028"/>
      <c r="AU15" s="1026"/>
      <c r="AV15" s="1027"/>
      <c r="AW15" s="1028"/>
      <c r="AX15" s="1026"/>
      <c r="AY15" s="1027"/>
      <c r="AZ15" s="1028"/>
      <c r="BA15" s="1026"/>
      <c r="BB15" s="1027"/>
      <c r="BC15" s="1028"/>
      <c r="BD15" s="411">
        <f t="shared" si="7"/>
        <v>0</v>
      </c>
      <c r="BE15" s="1014"/>
      <c r="BF15" s="1015"/>
      <c r="BG15" s="1015"/>
      <c r="BH15" s="1015"/>
      <c r="BI15" s="1015"/>
      <c r="BJ15" s="1015"/>
      <c r="BK15" s="1015"/>
      <c r="BL15" s="1015"/>
      <c r="BM15" s="1015"/>
      <c r="BN15" s="1015"/>
      <c r="BO15" s="1015"/>
      <c r="BP15" s="1015"/>
      <c r="BQ15" s="1016"/>
    </row>
    <row r="16" spans="1:72">
      <c r="A16" s="63"/>
      <c r="B16" s="55" t="str">
        <f t="shared" si="6"/>
        <v/>
      </c>
      <c r="C16" s="64"/>
      <c r="D16" s="65"/>
      <c r="E16" s="64"/>
      <c r="F16" s="407"/>
      <c r="G16" s="66"/>
      <c r="H16" s="59"/>
      <c r="I16" s="528"/>
      <c r="J16" s="67"/>
      <c r="K16" s="67"/>
      <c r="L16" s="67"/>
      <c r="M16" s="67"/>
      <c r="N16" s="68">
        <f t="shared" si="0"/>
        <v>0</v>
      </c>
      <c r="O16" s="473"/>
      <c r="P16" s="406"/>
      <c r="Q16" s="60"/>
      <c r="R16" s="68">
        <f t="shared" si="1"/>
        <v>0</v>
      </c>
      <c r="S16" s="56"/>
      <c r="T16" s="60"/>
      <c r="U16" s="60"/>
      <c r="V16" s="68">
        <f t="shared" si="2"/>
        <v>0</v>
      </c>
      <c r="W16" s="473"/>
      <c r="X16" s="1114"/>
      <c r="Y16" s="1115"/>
      <c r="Z16" s="1116"/>
      <c r="AA16" s="1008">
        <f t="shared" si="3"/>
        <v>0</v>
      </c>
      <c r="AB16" s="1009"/>
      <c r="AC16" s="62" t="str">
        <f t="shared" si="4"/>
        <v/>
      </c>
      <c r="AD16" s="1010">
        <f t="shared" si="4"/>
        <v>0</v>
      </c>
      <c r="AE16" s="1011"/>
      <c r="AF16" s="1012">
        <f t="shared" si="5"/>
        <v>0</v>
      </c>
      <c r="AG16" s="1012"/>
      <c r="AH16" s="1012"/>
      <c r="AI16" s="1012"/>
      <c r="AJ16" s="1012"/>
      <c r="AK16" s="1013"/>
      <c r="AL16" s="1026"/>
      <c r="AM16" s="1027"/>
      <c r="AN16" s="1028"/>
      <c r="AO16" s="1026"/>
      <c r="AP16" s="1027"/>
      <c r="AQ16" s="1028"/>
      <c r="AR16" s="1026"/>
      <c r="AS16" s="1027"/>
      <c r="AT16" s="1028"/>
      <c r="AU16" s="1026"/>
      <c r="AV16" s="1027"/>
      <c r="AW16" s="1028"/>
      <c r="AX16" s="1026"/>
      <c r="AY16" s="1027"/>
      <c r="AZ16" s="1028"/>
      <c r="BA16" s="1026"/>
      <c r="BB16" s="1027"/>
      <c r="BC16" s="1028"/>
      <c r="BD16" s="411">
        <f t="shared" si="7"/>
        <v>0</v>
      </c>
      <c r="BE16" s="1014"/>
      <c r="BF16" s="1015"/>
      <c r="BG16" s="1015"/>
      <c r="BH16" s="1015"/>
      <c r="BI16" s="1015"/>
      <c r="BJ16" s="1015"/>
      <c r="BK16" s="1015"/>
      <c r="BL16" s="1015"/>
      <c r="BM16" s="1015"/>
      <c r="BN16" s="1015"/>
      <c r="BO16" s="1015"/>
      <c r="BP16" s="1015"/>
      <c r="BQ16" s="1016"/>
    </row>
    <row r="17" spans="1:69">
      <c r="A17" s="63"/>
      <c r="B17" s="55" t="str">
        <f t="shared" si="6"/>
        <v/>
      </c>
      <c r="C17" s="64"/>
      <c r="D17" s="65"/>
      <c r="E17" s="64"/>
      <c r="F17" s="407"/>
      <c r="G17" s="66"/>
      <c r="H17" s="59"/>
      <c r="I17" s="528"/>
      <c r="J17" s="67"/>
      <c r="K17" s="67"/>
      <c r="L17" s="67"/>
      <c r="M17" s="67"/>
      <c r="N17" s="68">
        <f t="shared" si="0"/>
        <v>0</v>
      </c>
      <c r="O17" s="473"/>
      <c r="P17" s="406"/>
      <c r="Q17" s="60"/>
      <c r="R17" s="68">
        <f t="shared" si="1"/>
        <v>0</v>
      </c>
      <c r="S17" s="56"/>
      <c r="T17" s="60"/>
      <c r="U17" s="60"/>
      <c r="V17" s="68">
        <f t="shared" si="2"/>
        <v>0</v>
      </c>
      <c r="W17" s="473"/>
      <c r="X17" s="1114"/>
      <c r="Y17" s="1115"/>
      <c r="Z17" s="1116"/>
      <c r="AA17" s="1008">
        <f t="shared" si="3"/>
        <v>0</v>
      </c>
      <c r="AB17" s="1009"/>
      <c r="AC17" s="62" t="str">
        <f t="shared" si="4"/>
        <v/>
      </c>
      <c r="AD17" s="1010">
        <f t="shared" si="4"/>
        <v>0</v>
      </c>
      <c r="AE17" s="1011"/>
      <c r="AF17" s="1012">
        <f t="shared" si="5"/>
        <v>0</v>
      </c>
      <c r="AG17" s="1012"/>
      <c r="AH17" s="1012"/>
      <c r="AI17" s="1012"/>
      <c r="AJ17" s="1012"/>
      <c r="AK17" s="1013"/>
      <c r="AL17" s="1026"/>
      <c r="AM17" s="1027"/>
      <c r="AN17" s="1028"/>
      <c r="AO17" s="1026"/>
      <c r="AP17" s="1027"/>
      <c r="AQ17" s="1028"/>
      <c r="AR17" s="1026"/>
      <c r="AS17" s="1027"/>
      <c r="AT17" s="1028"/>
      <c r="AU17" s="1026"/>
      <c r="AV17" s="1027"/>
      <c r="AW17" s="1028"/>
      <c r="AX17" s="1026"/>
      <c r="AY17" s="1027"/>
      <c r="AZ17" s="1028"/>
      <c r="BA17" s="1026"/>
      <c r="BB17" s="1027"/>
      <c r="BC17" s="1028"/>
      <c r="BD17" s="411">
        <f t="shared" si="7"/>
        <v>0</v>
      </c>
      <c r="BE17" s="1014"/>
      <c r="BF17" s="1015"/>
      <c r="BG17" s="1015"/>
      <c r="BH17" s="1015"/>
      <c r="BI17" s="1015"/>
      <c r="BJ17" s="1015"/>
      <c r="BK17" s="1015"/>
      <c r="BL17" s="1015"/>
      <c r="BM17" s="1015"/>
      <c r="BN17" s="1015"/>
      <c r="BO17" s="1015"/>
      <c r="BP17" s="1015"/>
      <c r="BQ17" s="1016"/>
    </row>
    <row r="18" spans="1:69">
      <c r="A18" s="63"/>
      <c r="B18" s="55" t="str">
        <f t="shared" si="6"/>
        <v/>
      </c>
      <c r="C18" s="64"/>
      <c r="D18" s="65"/>
      <c r="E18" s="64"/>
      <c r="F18" s="407"/>
      <c r="G18" s="66"/>
      <c r="H18" s="59"/>
      <c r="I18" s="528"/>
      <c r="J18" s="67"/>
      <c r="K18" s="67"/>
      <c r="L18" s="67"/>
      <c r="M18" s="67"/>
      <c r="N18" s="68">
        <f t="shared" si="0"/>
        <v>0</v>
      </c>
      <c r="O18" s="473"/>
      <c r="P18" s="406"/>
      <c r="Q18" s="60"/>
      <c r="R18" s="68">
        <f t="shared" si="1"/>
        <v>0</v>
      </c>
      <c r="S18" s="56"/>
      <c r="T18" s="60"/>
      <c r="U18" s="60"/>
      <c r="V18" s="68">
        <f t="shared" si="2"/>
        <v>0</v>
      </c>
      <c r="W18" s="473"/>
      <c r="X18" s="1114"/>
      <c r="Y18" s="1115"/>
      <c r="Z18" s="1116"/>
      <c r="AA18" s="1008">
        <f t="shared" si="3"/>
        <v>0</v>
      </c>
      <c r="AB18" s="1009"/>
      <c r="AC18" s="62" t="str">
        <f t="shared" si="4"/>
        <v/>
      </c>
      <c r="AD18" s="1010">
        <f t="shared" si="4"/>
        <v>0</v>
      </c>
      <c r="AE18" s="1011"/>
      <c r="AF18" s="1012">
        <f t="shared" si="5"/>
        <v>0</v>
      </c>
      <c r="AG18" s="1012"/>
      <c r="AH18" s="1012"/>
      <c r="AI18" s="1012"/>
      <c r="AJ18" s="1012"/>
      <c r="AK18" s="1013"/>
      <c r="AL18" s="1026"/>
      <c r="AM18" s="1027"/>
      <c r="AN18" s="1028"/>
      <c r="AO18" s="1026"/>
      <c r="AP18" s="1027"/>
      <c r="AQ18" s="1028"/>
      <c r="AR18" s="1026"/>
      <c r="AS18" s="1027"/>
      <c r="AT18" s="1028"/>
      <c r="AU18" s="1026"/>
      <c r="AV18" s="1027"/>
      <c r="AW18" s="1028"/>
      <c r="AX18" s="1026"/>
      <c r="AY18" s="1027"/>
      <c r="AZ18" s="1028"/>
      <c r="BA18" s="1026"/>
      <c r="BB18" s="1027"/>
      <c r="BC18" s="1028"/>
      <c r="BD18" s="411">
        <f t="shared" si="7"/>
        <v>0</v>
      </c>
      <c r="BE18" s="1014"/>
      <c r="BF18" s="1015"/>
      <c r="BG18" s="1015"/>
      <c r="BH18" s="1015"/>
      <c r="BI18" s="1015"/>
      <c r="BJ18" s="1015"/>
      <c r="BK18" s="1015"/>
      <c r="BL18" s="1015"/>
      <c r="BM18" s="1015"/>
      <c r="BN18" s="1015"/>
      <c r="BO18" s="1015"/>
      <c r="BP18" s="1015"/>
      <c r="BQ18" s="1016"/>
    </row>
    <row r="19" spans="1:69">
      <c r="A19" s="63"/>
      <c r="B19" s="55" t="str">
        <f t="shared" si="6"/>
        <v/>
      </c>
      <c r="C19" s="64"/>
      <c r="D19" s="65"/>
      <c r="E19" s="64"/>
      <c r="F19" s="407"/>
      <c r="G19" s="66"/>
      <c r="H19" s="59"/>
      <c r="I19" s="528"/>
      <c r="J19" s="67"/>
      <c r="K19" s="67"/>
      <c r="L19" s="67"/>
      <c r="M19" s="67"/>
      <c r="N19" s="68">
        <f t="shared" si="0"/>
        <v>0</v>
      </c>
      <c r="O19" s="473"/>
      <c r="P19" s="406"/>
      <c r="Q19" s="60"/>
      <c r="R19" s="68">
        <f t="shared" si="1"/>
        <v>0</v>
      </c>
      <c r="S19" s="56"/>
      <c r="T19" s="60"/>
      <c r="U19" s="60"/>
      <c r="V19" s="68">
        <f t="shared" si="2"/>
        <v>0</v>
      </c>
      <c r="W19" s="473"/>
      <c r="X19" s="1114"/>
      <c r="Y19" s="1115"/>
      <c r="Z19" s="1116"/>
      <c r="AA19" s="1008">
        <f t="shared" si="3"/>
        <v>0</v>
      </c>
      <c r="AB19" s="1009"/>
      <c r="AC19" s="62" t="str">
        <f t="shared" si="4"/>
        <v/>
      </c>
      <c r="AD19" s="1010">
        <f t="shared" si="4"/>
        <v>0</v>
      </c>
      <c r="AE19" s="1011"/>
      <c r="AF19" s="1012">
        <f t="shared" si="5"/>
        <v>0</v>
      </c>
      <c r="AG19" s="1012"/>
      <c r="AH19" s="1012"/>
      <c r="AI19" s="1012"/>
      <c r="AJ19" s="1012"/>
      <c r="AK19" s="1013"/>
      <c r="AL19" s="1026"/>
      <c r="AM19" s="1027"/>
      <c r="AN19" s="1028"/>
      <c r="AO19" s="1026"/>
      <c r="AP19" s="1027"/>
      <c r="AQ19" s="1028"/>
      <c r="AR19" s="1026"/>
      <c r="AS19" s="1027"/>
      <c r="AT19" s="1028"/>
      <c r="AU19" s="1026"/>
      <c r="AV19" s="1027"/>
      <c r="AW19" s="1028"/>
      <c r="AX19" s="1026"/>
      <c r="AY19" s="1027"/>
      <c r="AZ19" s="1028"/>
      <c r="BA19" s="1026"/>
      <c r="BB19" s="1027"/>
      <c r="BC19" s="1028"/>
      <c r="BD19" s="411">
        <f t="shared" si="7"/>
        <v>0</v>
      </c>
      <c r="BE19" s="1014"/>
      <c r="BF19" s="1015"/>
      <c r="BG19" s="1015"/>
      <c r="BH19" s="1015"/>
      <c r="BI19" s="1015"/>
      <c r="BJ19" s="1015"/>
      <c r="BK19" s="1015"/>
      <c r="BL19" s="1015"/>
      <c r="BM19" s="1015"/>
      <c r="BN19" s="1015"/>
      <c r="BO19" s="1015"/>
      <c r="BP19" s="1015"/>
      <c r="BQ19" s="1016"/>
    </row>
    <row r="20" spans="1:69">
      <c r="A20" s="63"/>
      <c r="B20" s="55" t="str">
        <f t="shared" si="6"/>
        <v/>
      </c>
      <c r="C20" s="64"/>
      <c r="D20" s="65"/>
      <c r="E20" s="64"/>
      <c r="F20" s="407"/>
      <c r="G20" s="66"/>
      <c r="H20" s="59"/>
      <c r="I20" s="528"/>
      <c r="J20" s="67"/>
      <c r="K20" s="67"/>
      <c r="L20" s="67"/>
      <c r="M20" s="67"/>
      <c r="N20" s="68">
        <f t="shared" si="0"/>
        <v>0</v>
      </c>
      <c r="O20" s="473"/>
      <c r="P20" s="406"/>
      <c r="Q20" s="60"/>
      <c r="R20" s="68">
        <f t="shared" si="1"/>
        <v>0</v>
      </c>
      <c r="S20" s="56"/>
      <c r="T20" s="60"/>
      <c r="U20" s="60"/>
      <c r="V20" s="68">
        <f t="shared" si="2"/>
        <v>0</v>
      </c>
      <c r="W20" s="473"/>
      <c r="X20" s="1114"/>
      <c r="Y20" s="1115"/>
      <c r="Z20" s="1116"/>
      <c r="AA20" s="1008">
        <f t="shared" si="3"/>
        <v>0</v>
      </c>
      <c r="AB20" s="1009"/>
      <c r="AC20" s="62" t="str">
        <f t="shared" si="4"/>
        <v/>
      </c>
      <c r="AD20" s="1010">
        <f t="shared" si="4"/>
        <v>0</v>
      </c>
      <c r="AE20" s="1011"/>
      <c r="AF20" s="1012">
        <f t="shared" si="5"/>
        <v>0</v>
      </c>
      <c r="AG20" s="1012"/>
      <c r="AH20" s="1012"/>
      <c r="AI20" s="1012"/>
      <c r="AJ20" s="1012"/>
      <c r="AK20" s="1013"/>
      <c r="AL20" s="1026"/>
      <c r="AM20" s="1027"/>
      <c r="AN20" s="1028"/>
      <c r="AO20" s="1026"/>
      <c r="AP20" s="1027"/>
      <c r="AQ20" s="1028"/>
      <c r="AR20" s="1026"/>
      <c r="AS20" s="1027"/>
      <c r="AT20" s="1028"/>
      <c r="AU20" s="1026"/>
      <c r="AV20" s="1027"/>
      <c r="AW20" s="1028"/>
      <c r="AX20" s="1026"/>
      <c r="AY20" s="1027"/>
      <c r="AZ20" s="1028"/>
      <c r="BA20" s="1026"/>
      <c r="BB20" s="1027"/>
      <c r="BC20" s="1028"/>
      <c r="BD20" s="411">
        <f t="shared" si="7"/>
        <v>0</v>
      </c>
      <c r="BE20" s="1014"/>
      <c r="BF20" s="1015"/>
      <c r="BG20" s="1015"/>
      <c r="BH20" s="1015"/>
      <c r="BI20" s="1015"/>
      <c r="BJ20" s="1015"/>
      <c r="BK20" s="1015"/>
      <c r="BL20" s="1015"/>
      <c r="BM20" s="1015"/>
      <c r="BN20" s="1015"/>
      <c r="BO20" s="1015"/>
      <c r="BP20" s="1015"/>
      <c r="BQ20" s="1016"/>
    </row>
    <row r="21" spans="1:69">
      <c r="A21" s="63"/>
      <c r="B21" s="55" t="str">
        <f t="shared" si="6"/>
        <v/>
      </c>
      <c r="C21" s="64"/>
      <c r="D21" s="65"/>
      <c r="E21" s="64"/>
      <c r="F21" s="407"/>
      <c r="G21" s="66"/>
      <c r="H21" s="59"/>
      <c r="I21" s="528"/>
      <c r="J21" s="67"/>
      <c r="K21" s="67"/>
      <c r="L21" s="67"/>
      <c r="M21" s="67"/>
      <c r="N21" s="68">
        <f t="shared" si="0"/>
        <v>0</v>
      </c>
      <c r="O21" s="473"/>
      <c r="P21" s="406"/>
      <c r="Q21" s="60"/>
      <c r="R21" s="68">
        <f t="shared" si="1"/>
        <v>0</v>
      </c>
      <c r="S21" s="56"/>
      <c r="T21" s="60"/>
      <c r="U21" s="60"/>
      <c r="V21" s="68">
        <f t="shared" si="2"/>
        <v>0</v>
      </c>
      <c r="W21" s="473"/>
      <c r="X21" s="1114"/>
      <c r="Y21" s="1115"/>
      <c r="Z21" s="1116"/>
      <c r="AA21" s="1008">
        <f t="shared" si="3"/>
        <v>0</v>
      </c>
      <c r="AB21" s="1009"/>
      <c r="AC21" s="62" t="str">
        <f t="shared" si="4"/>
        <v/>
      </c>
      <c r="AD21" s="1010">
        <f t="shared" si="4"/>
        <v>0</v>
      </c>
      <c r="AE21" s="1011"/>
      <c r="AF21" s="1012">
        <f t="shared" si="5"/>
        <v>0</v>
      </c>
      <c r="AG21" s="1012"/>
      <c r="AH21" s="1012"/>
      <c r="AI21" s="1012"/>
      <c r="AJ21" s="1012"/>
      <c r="AK21" s="1013"/>
      <c r="AL21" s="1026"/>
      <c r="AM21" s="1027"/>
      <c r="AN21" s="1028"/>
      <c r="AO21" s="1026"/>
      <c r="AP21" s="1027"/>
      <c r="AQ21" s="1028"/>
      <c r="AR21" s="1026"/>
      <c r="AS21" s="1027"/>
      <c r="AT21" s="1028"/>
      <c r="AU21" s="1026"/>
      <c r="AV21" s="1027"/>
      <c r="AW21" s="1028"/>
      <c r="AX21" s="1026"/>
      <c r="AY21" s="1027"/>
      <c r="AZ21" s="1028"/>
      <c r="BA21" s="1026"/>
      <c r="BB21" s="1027"/>
      <c r="BC21" s="1028"/>
      <c r="BD21" s="411">
        <f t="shared" si="7"/>
        <v>0</v>
      </c>
      <c r="BE21" s="1014"/>
      <c r="BF21" s="1015"/>
      <c r="BG21" s="1015"/>
      <c r="BH21" s="1015"/>
      <c r="BI21" s="1015"/>
      <c r="BJ21" s="1015"/>
      <c r="BK21" s="1015"/>
      <c r="BL21" s="1015"/>
      <c r="BM21" s="1015"/>
      <c r="BN21" s="1015"/>
      <c r="BO21" s="1015"/>
      <c r="BP21" s="1015"/>
      <c r="BQ21" s="1016"/>
    </row>
    <row r="22" spans="1:69">
      <c r="A22" s="63"/>
      <c r="B22" s="55" t="str">
        <f t="shared" si="6"/>
        <v/>
      </c>
      <c r="C22" s="64"/>
      <c r="D22" s="65"/>
      <c r="E22" s="64"/>
      <c r="F22" s="407"/>
      <c r="G22" s="66"/>
      <c r="H22" s="59"/>
      <c r="I22" s="528"/>
      <c r="J22" s="67"/>
      <c r="K22" s="67"/>
      <c r="L22" s="67"/>
      <c r="M22" s="67"/>
      <c r="N22" s="68">
        <f t="shared" si="0"/>
        <v>0</v>
      </c>
      <c r="O22" s="473"/>
      <c r="P22" s="406"/>
      <c r="Q22" s="60"/>
      <c r="R22" s="68">
        <f t="shared" si="1"/>
        <v>0</v>
      </c>
      <c r="S22" s="56"/>
      <c r="T22" s="60"/>
      <c r="U22" s="60"/>
      <c r="V22" s="68">
        <f t="shared" si="2"/>
        <v>0</v>
      </c>
      <c r="W22" s="473"/>
      <c r="X22" s="1114"/>
      <c r="Y22" s="1115"/>
      <c r="Z22" s="1116"/>
      <c r="AA22" s="1008">
        <f t="shared" si="3"/>
        <v>0</v>
      </c>
      <c r="AB22" s="1009"/>
      <c r="AC22" s="62" t="str">
        <f t="shared" si="4"/>
        <v/>
      </c>
      <c r="AD22" s="1010">
        <f t="shared" si="4"/>
        <v>0</v>
      </c>
      <c r="AE22" s="1011"/>
      <c r="AF22" s="1012">
        <f t="shared" si="5"/>
        <v>0</v>
      </c>
      <c r="AG22" s="1012"/>
      <c r="AH22" s="1012"/>
      <c r="AI22" s="1012"/>
      <c r="AJ22" s="1012"/>
      <c r="AK22" s="1013"/>
      <c r="AL22" s="1026"/>
      <c r="AM22" s="1027"/>
      <c r="AN22" s="1028"/>
      <c r="AO22" s="1026"/>
      <c r="AP22" s="1027"/>
      <c r="AQ22" s="1028"/>
      <c r="AR22" s="1026"/>
      <c r="AS22" s="1027"/>
      <c r="AT22" s="1028"/>
      <c r="AU22" s="1026"/>
      <c r="AV22" s="1027"/>
      <c r="AW22" s="1028"/>
      <c r="AX22" s="1026"/>
      <c r="AY22" s="1027"/>
      <c r="AZ22" s="1028"/>
      <c r="BA22" s="1026"/>
      <c r="BB22" s="1027"/>
      <c r="BC22" s="1028"/>
      <c r="BD22" s="411">
        <f t="shared" si="7"/>
        <v>0</v>
      </c>
      <c r="BE22" s="1014"/>
      <c r="BF22" s="1015"/>
      <c r="BG22" s="1015"/>
      <c r="BH22" s="1015"/>
      <c r="BI22" s="1015"/>
      <c r="BJ22" s="1015"/>
      <c r="BK22" s="1015"/>
      <c r="BL22" s="1015"/>
      <c r="BM22" s="1015"/>
      <c r="BN22" s="1015"/>
      <c r="BO22" s="1015"/>
      <c r="BP22" s="1015"/>
      <c r="BQ22" s="1016"/>
    </row>
    <row r="23" spans="1:69">
      <c r="A23" s="63"/>
      <c r="B23" s="55" t="str">
        <f t="shared" si="6"/>
        <v/>
      </c>
      <c r="C23" s="64"/>
      <c r="D23" s="65"/>
      <c r="E23" s="64"/>
      <c r="F23" s="407"/>
      <c r="G23" s="66"/>
      <c r="H23" s="59"/>
      <c r="I23" s="528"/>
      <c r="J23" s="67"/>
      <c r="K23" s="67"/>
      <c r="L23" s="67"/>
      <c r="M23" s="67"/>
      <c r="N23" s="68">
        <f t="shared" si="0"/>
        <v>0</v>
      </c>
      <c r="O23" s="473"/>
      <c r="P23" s="406"/>
      <c r="Q23" s="60"/>
      <c r="R23" s="68">
        <f t="shared" si="1"/>
        <v>0</v>
      </c>
      <c r="S23" s="56"/>
      <c r="T23" s="60"/>
      <c r="U23" s="60"/>
      <c r="V23" s="68">
        <f t="shared" si="2"/>
        <v>0</v>
      </c>
      <c r="W23" s="473"/>
      <c r="X23" s="1114"/>
      <c r="Y23" s="1115"/>
      <c r="Z23" s="1116"/>
      <c r="AA23" s="1057">
        <f t="shared" si="3"/>
        <v>0</v>
      </c>
      <c r="AB23" s="1008"/>
      <c r="AC23" s="62" t="str">
        <f t="shared" si="4"/>
        <v/>
      </c>
      <c r="AD23" s="1052">
        <f t="shared" si="4"/>
        <v>0</v>
      </c>
      <c r="AE23" s="1053"/>
      <c r="AF23" s="1054">
        <f t="shared" si="5"/>
        <v>0</v>
      </c>
      <c r="AG23" s="1055"/>
      <c r="AH23" s="1055"/>
      <c r="AI23" s="1055"/>
      <c r="AJ23" s="1055"/>
      <c r="AK23" s="1056"/>
      <c r="AL23" s="1026"/>
      <c r="AM23" s="1027"/>
      <c r="AN23" s="1028"/>
      <c r="AO23" s="1026"/>
      <c r="AP23" s="1027"/>
      <c r="AQ23" s="1028"/>
      <c r="AR23" s="1026"/>
      <c r="AS23" s="1027"/>
      <c r="AT23" s="1028"/>
      <c r="AU23" s="1026"/>
      <c r="AV23" s="1027"/>
      <c r="AW23" s="1028"/>
      <c r="AX23" s="1026"/>
      <c r="AY23" s="1027"/>
      <c r="AZ23" s="1028"/>
      <c r="BA23" s="1026"/>
      <c r="BB23" s="1027"/>
      <c r="BC23" s="1028"/>
      <c r="BD23" s="411">
        <f t="shared" si="7"/>
        <v>0</v>
      </c>
      <c r="BE23" s="1029"/>
      <c r="BF23" s="1030"/>
      <c r="BG23" s="1030"/>
      <c r="BH23" s="1030"/>
      <c r="BI23" s="1030"/>
      <c r="BJ23" s="1030"/>
      <c r="BK23" s="1030"/>
      <c r="BL23" s="1030"/>
      <c r="BM23" s="1030"/>
      <c r="BN23" s="1030"/>
      <c r="BO23" s="1030"/>
      <c r="BP23" s="1030"/>
      <c r="BQ23" s="1031"/>
    </row>
    <row r="24" spans="1:69">
      <c r="A24" s="63"/>
      <c r="B24" s="55" t="str">
        <f t="shared" si="6"/>
        <v/>
      </c>
      <c r="C24" s="64"/>
      <c r="D24" s="65"/>
      <c r="E24" s="64"/>
      <c r="F24" s="407"/>
      <c r="G24" s="66"/>
      <c r="H24" s="59"/>
      <c r="I24" s="528"/>
      <c r="J24" s="67"/>
      <c r="K24" s="67"/>
      <c r="L24" s="67"/>
      <c r="M24" s="67"/>
      <c r="N24" s="68">
        <f t="shared" si="0"/>
        <v>0</v>
      </c>
      <c r="O24" s="473"/>
      <c r="P24" s="406"/>
      <c r="Q24" s="60"/>
      <c r="R24" s="68">
        <f t="shared" si="1"/>
        <v>0</v>
      </c>
      <c r="S24" s="56"/>
      <c r="T24" s="60"/>
      <c r="U24" s="60"/>
      <c r="V24" s="68">
        <f t="shared" si="2"/>
        <v>0</v>
      </c>
      <c r="W24" s="473"/>
      <c r="X24" s="1114"/>
      <c r="Y24" s="1115"/>
      <c r="Z24" s="1116"/>
      <c r="AA24" s="1057">
        <f t="shared" si="3"/>
        <v>0</v>
      </c>
      <c r="AB24" s="1008"/>
      <c r="AC24" s="62" t="str">
        <f t="shared" si="4"/>
        <v/>
      </c>
      <c r="AD24" s="1052">
        <f t="shared" si="4"/>
        <v>0</v>
      </c>
      <c r="AE24" s="1053"/>
      <c r="AF24" s="1054">
        <f t="shared" si="5"/>
        <v>0</v>
      </c>
      <c r="AG24" s="1055"/>
      <c r="AH24" s="1055"/>
      <c r="AI24" s="1055"/>
      <c r="AJ24" s="1055"/>
      <c r="AK24" s="1056"/>
      <c r="AL24" s="1026"/>
      <c r="AM24" s="1027"/>
      <c r="AN24" s="1028"/>
      <c r="AO24" s="1026"/>
      <c r="AP24" s="1027"/>
      <c r="AQ24" s="1028"/>
      <c r="AR24" s="1026"/>
      <c r="AS24" s="1027"/>
      <c r="AT24" s="1028"/>
      <c r="AU24" s="1026"/>
      <c r="AV24" s="1027"/>
      <c r="AW24" s="1028"/>
      <c r="AX24" s="1026"/>
      <c r="AY24" s="1027"/>
      <c r="AZ24" s="1028"/>
      <c r="BA24" s="1026"/>
      <c r="BB24" s="1027"/>
      <c r="BC24" s="1028"/>
      <c r="BD24" s="411">
        <f t="shared" si="7"/>
        <v>0</v>
      </c>
      <c r="BE24" s="1029"/>
      <c r="BF24" s="1030"/>
      <c r="BG24" s="1030"/>
      <c r="BH24" s="1030"/>
      <c r="BI24" s="1030"/>
      <c r="BJ24" s="1030"/>
      <c r="BK24" s="1030"/>
      <c r="BL24" s="1030"/>
      <c r="BM24" s="1030"/>
      <c r="BN24" s="1030"/>
      <c r="BO24" s="1030"/>
      <c r="BP24" s="1030"/>
      <c r="BQ24" s="1031"/>
    </row>
    <row r="25" spans="1:69">
      <c r="A25" s="63"/>
      <c r="B25" s="55" t="str">
        <f t="shared" ref="B25:B37" si="10">IF(A25,TEXT(A25,"aaa"),"")</f>
        <v/>
      </c>
      <c r="C25" s="64"/>
      <c r="D25" s="65"/>
      <c r="E25" s="64"/>
      <c r="F25" s="407"/>
      <c r="G25" s="66"/>
      <c r="H25" s="59"/>
      <c r="I25" s="528"/>
      <c r="J25" s="67"/>
      <c r="K25" s="67"/>
      <c r="L25" s="67"/>
      <c r="M25" s="67"/>
      <c r="N25" s="68">
        <f t="shared" ref="N25:N37" si="11">(J25*K25)+(L25*M25)</f>
        <v>0</v>
      </c>
      <c r="O25" s="473"/>
      <c r="P25" s="406"/>
      <c r="Q25" s="60"/>
      <c r="R25" s="68">
        <f t="shared" ref="R25:R37" si="12">P25*Q25</f>
        <v>0</v>
      </c>
      <c r="S25" s="56"/>
      <c r="T25" s="60"/>
      <c r="U25" s="60"/>
      <c r="V25" s="68">
        <f t="shared" ref="V25:V37" si="13">T25*U25</f>
        <v>0</v>
      </c>
      <c r="W25" s="473"/>
      <c r="X25" s="1114"/>
      <c r="Y25" s="1115"/>
      <c r="Z25" s="1116"/>
      <c r="AA25" s="1057">
        <f t="shared" ref="AA25:AA37" si="14">A25</f>
        <v>0</v>
      </c>
      <c r="AB25" s="1008"/>
      <c r="AC25" s="62" t="str">
        <f t="shared" ref="AC25:AC37" si="15">B25</f>
        <v/>
      </c>
      <c r="AD25" s="1052">
        <f t="shared" ref="AD25:AD37" si="16">C25</f>
        <v>0</v>
      </c>
      <c r="AE25" s="1053"/>
      <c r="AF25" s="1054">
        <f t="shared" ref="AF25:AF37" si="17">D25</f>
        <v>0</v>
      </c>
      <c r="AG25" s="1055"/>
      <c r="AH25" s="1055"/>
      <c r="AI25" s="1055"/>
      <c r="AJ25" s="1055"/>
      <c r="AK25" s="1056"/>
      <c r="AL25" s="1026"/>
      <c r="AM25" s="1027"/>
      <c r="AN25" s="1028"/>
      <c r="AO25" s="1026"/>
      <c r="AP25" s="1027"/>
      <c r="AQ25" s="1028"/>
      <c r="AR25" s="1026"/>
      <c r="AS25" s="1027"/>
      <c r="AT25" s="1028"/>
      <c r="AU25" s="1026"/>
      <c r="AV25" s="1027"/>
      <c r="AW25" s="1028"/>
      <c r="AX25" s="1026"/>
      <c r="AY25" s="1027"/>
      <c r="AZ25" s="1028"/>
      <c r="BA25" s="1026"/>
      <c r="BB25" s="1027"/>
      <c r="BC25" s="1028"/>
      <c r="BD25" s="411">
        <f t="shared" ref="BD25:BD37" si="18">AU25-AR25</f>
        <v>0</v>
      </c>
      <c r="BE25" s="1029"/>
      <c r="BF25" s="1030"/>
      <c r="BG25" s="1030"/>
      <c r="BH25" s="1030"/>
      <c r="BI25" s="1030"/>
      <c r="BJ25" s="1030"/>
      <c r="BK25" s="1030"/>
      <c r="BL25" s="1030"/>
      <c r="BM25" s="1030"/>
      <c r="BN25" s="1030"/>
      <c r="BO25" s="1030"/>
      <c r="BP25" s="1030"/>
      <c r="BQ25" s="1031"/>
    </row>
    <row r="26" spans="1:69">
      <c r="A26" s="69"/>
      <c r="B26" s="55" t="str">
        <f t="shared" si="10"/>
        <v/>
      </c>
      <c r="C26" s="70"/>
      <c r="D26" s="71"/>
      <c r="E26" s="70"/>
      <c r="F26" s="407"/>
      <c r="G26" s="72"/>
      <c r="H26" s="59"/>
      <c r="I26" s="528"/>
      <c r="J26" s="67"/>
      <c r="K26" s="67"/>
      <c r="L26" s="67"/>
      <c r="M26" s="67"/>
      <c r="N26" s="68">
        <f t="shared" si="11"/>
        <v>0</v>
      </c>
      <c r="O26" s="473"/>
      <c r="P26" s="406"/>
      <c r="Q26" s="60"/>
      <c r="R26" s="68">
        <f t="shared" si="12"/>
        <v>0</v>
      </c>
      <c r="S26" s="56"/>
      <c r="T26" s="60"/>
      <c r="U26" s="60"/>
      <c r="V26" s="68">
        <f t="shared" si="13"/>
        <v>0</v>
      </c>
      <c r="W26" s="477"/>
      <c r="X26" s="1114"/>
      <c r="Y26" s="1115"/>
      <c r="Z26" s="1116"/>
      <c r="AA26" s="1057">
        <f t="shared" si="14"/>
        <v>0</v>
      </c>
      <c r="AB26" s="1008"/>
      <c r="AC26" s="62" t="str">
        <f t="shared" si="15"/>
        <v/>
      </c>
      <c r="AD26" s="1052">
        <f t="shared" si="16"/>
        <v>0</v>
      </c>
      <c r="AE26" s="1053"/>
      <c r="AF26" s="1054">
        <f t="shared" si="17"/>
        <v>0</v>
      </c>
      <c r="AG26" s="1055"/>
      <c r="AH26" s="1055"/>
      <c r="AI26" s="1055"/>
      <c r="AJ26" s="1055"/>
      <c r="AK26" s="1056"/>
      <c r="AL26" s="1026"/>
      <c r="AM26" s="1027"/>
      <c r="AN26" s="1028"/>
      <c r="AO26" s="1026"/>
      <c r="AP26" s="1027"/>
      <c r="AQ26" s="1028"/>
      <c r="AR26" s="1026"/>
      <c r="AS26" s="1027"/>
      <c r="AT26" s="1028"/>
      <c r="AU26" s="1026"/>
      <c r="AV26" s="1027"/>
      <c r="AW26" s="1028"/>
      <c r="AX26" s="1026"/>
      <c r="AY26" s="1027"/>
      <c r="AZ26" s="1028"/>
      <c r="BA26" s="1026"/>
      <c r="BB26" s="1027"/>
      <c r="BC26" s="1028"/>
      <c r="BD26" s="411">
        <f t="shared" si="18"/>
        <v>0</v>
      </c>
      <c r="BE26" s="1029"/>
      <c r="BF26" s="1030"/>
      <c r="BG26" s="1030"/>
      <c r="BH26" s="1030"/>
      <c r="BI26" s="1030"/>
      <c r="BJ26" s="1030"/>
      <c r="BK26" s="1030"/>
      <c r="BL26" s="1030"/>
      <c r="BM26" s="1030"/>
      <c r="BN26" s="1030"/>
      <c r="BO26" s="1030"/>
      <c r="BP26" s="1030"/>
      <c r="BQ26" s="1031"/>
    </row>
    <row r="27" spans="1:69">
      <c r="A27" s="69"/>
      <c r="B27" s="55" t="str">
        <f t="shared" si="10"/>
        <v/>
      </c>
      <c r="C27" s="70"/>
      <c r="D27" s="71"/>
      <c r="E27" s="70"/>
      <c r="F27" s="407"/>
      <c r="G27" s="72"/>
      <c r="H27" s="59"/>
      <c r="I27" s="528"/>
      <c r="J27" s="67"/>
      <c r="K27" s="67"/>
      <c r="L27" s="67"/>
      <c r="M27" s="67"/>
      <c r="N27" s="68">
        <f t="shared" si="11"/>
        <v>0</v>
      </c>
      <c r="O27" s="473"/>
      <c r="P27" s="406"/>
      <c r="Q27" s="60"/>
      <c r="R27" s="68">
        <f t="shared" si="12"/>
        <v>0</v>
      </c>
      <c r="S27" s="56"/>
      <c r="T27" s="60"/>
      <c r="U27" s="60"/>
      <c r="V27" s="68">
        <f t="shared" si="13"/>
        <v>0</v>
      </c>
      <c r="W27" s="473"/>
      <c r="X27" s="1114"/>
      <c r="Y27" s="1115"/>
      <c r="Z27" s="1116"/>
      <c r="AA27" s="1051">
        <f t="shared" si="14"/>
        <v>0</v>
      </c>
      <c r="AB27" s="1008"/>
      <c r="AC27" s="62" t="str">
        <f t="shared" si="15"/>
        <v/>
      </c>
      <c r="AD27" s="1052">
        <f t="shared" si="16"/>
        <v>0</v>
      </c>
      <c r="AE27" s="1053"/>
      <c r="AF27" s="1054">
        <f t="shared" si="17"/>
        <v>0</v>
      </c>
      <c r="AG27" s="1055"/>
      <c r="AH27" s="1055"/>
      <c r="AI27" s="1055"/>
      <c r="AJ27" s="1055"/>
      <c r="AK27" s="1056"/>
      <c r="AL27" s="1026"/>
      <c r="AM27" s="1027"/>
      <c r="AN27" s="1028"/>
      <c r="AO27" s="1026"/>
      <c r="AP27" s="1027"/>
      <c r="AQ27" s="1028"/>
      <c r="AR27" s="1026"/>
      <c r="AS27" s="1027"/>
      <c r="AT27" s="1028"/>
      <c r="AU27" s="1026"/>
      <c r="AV27" s="1027"/>
      <c r="AW27" s="1028"/>
      <c r="AX27" s="1026"/>
      <c r="AY27" s="1027"/>
      <c r="AZ27" s="1028"/>
      <c r="BA27" s="1026"/>
      <c r="BB27" s="1027"/>
      <c r="BC27" s="1028"/>
      <c r="BD27" s="411">
        <f t="shared" si="18"/>
        <v>0</v>
      </c>
      <c r="BE27" s="1029"/>
      <c r="BF27" s="1030"/>
      <c r="BG27" s="1030"/>
      <c r="BH27" s="1030"/>
      <c r="BI27" s="1030"/>
      <c r="BJ27" s="1030"/>
      <c r="BK27" s="1030"/>
      <c r="BL27" s="1030"/>
      <c r="BM27" s="1030"/>
      <c r="BN27" s="1030"/>
      <c r="BO27" s="1030"/>
      <c r="BP27" s="1030"/>
      <c r="BQ27" s="1031"/>
    </row>
    <row r="28" spans="1:69">
      <c r="A28" s="69"/>
      <c r="B28" s="55" t="str">
        <f t="shared" si="10"/>
        <v/>
      </c>
      <c r="C28" s="70"/>
      <c r="D28" s="71"/>
      <c r="E28" s="70"/>
      <c r="F28" s="407"/>
      <c r="G28" s="72"/>
      <c r="H28" s="59"/>
      <c r="I28" s="528"/>
      <c r="J28" s="67"/>
      <c r="K28" s="67"/>
      <c r="L28" s="67"/>
      <c r="M28" s="67"/>
      <c r="N28" s="68">
        <f t="shared" si="11"/>
        <v>0</v>
      </c>
      <c r="O28" s="473"/>
      <c r="P28" s="406"/>
      <c r="Q28" s="60"/>
      <c r="R28" s="68">
        <f t="shared" si="12"/>
        <v>0</v>
      </c>
      <c r="S28" s="56"/>
      <c r="T28" s="60"/>
      <c r="U28" s="60"/>
      <c r="V28" s="68">
        <f t="shared" si="13"/>
        <v>0</v>
      </c>
      <c r="W28" s="477"/>
      <c r="X28" s="1114"/>
      <c r="Y28" s="1115"/>
      <c r="Z28" s="1116"/>
      <c r="AA28" s="1051">
        <f t="shared" si="14"/>
        <v>0</v>
      </c>
      <c r="AB28" s="1008"/>
      <c r="AC28" s="62" t="str">
        <f t="shared" si="15"/>
        <v/>
      </c>
      <c r="AD28" s="1052">
        <f t="shared" si="16"/>
        <v>0</v>
      </c>
      <c r="AE28" s="1053"/>
      <c r="AF28" s="1054">
        <f t="shared" si="17"/>
        <v>0</v>
      </c>
      <c r="AG28" s="1055"/>
      <c r="AH28" s="1055"/>
      <c r="AI28" s="1055"/>
      <c r="AJ28" s="1055"/>
      <c r="AK28" s="1056"/>
      <c r="AL28" s="1026"/>
      <c r="AM28" s="1027"/>
      <c r="AN28" s="1028"/>
      <c r="AO28" s="1026"/>
      <c r="AP28" s="1027"/>
      <c r="AQ28" s="1028"/>
      <c r="AR28" s="1026"/>
      <c r="AS28" s="1027"/>
      <c r="AT28" s="1028"/>
      <c r="AU28" s="1026"/>
      <c r="AV28" s="1027"/>
      <c r="AW28" s="1028"/>
      <c r="AX28" s="1026"/>
      <c r="AY28" s="1027"/>
      <c r="AZ28" s="1028"/>
      <c r="BA28" s="1026"/>
      <c r="BB28" s="1027"/>
      <c r="BC28" s="1028"/>
      <c r="BD28" s="411">
        <f t="shared" si="18"/>
        <v>0</v>
      </c>
      <c r="BE28" s="1029"/>
      <c r="BF28" s="1030"/>
      <c r="BG28" s="1030"/>
      <c r="BH28" s="1030"/>
      <c r="BI28" s="1030"/>
      <c r="BJ28" s="1030"/>
      <c r="BK28" s="1030"/>
      <c r="BL28" s="1030"/>
      <c r="BM28" s="1030"/>
      <c r="BN28" s="1030"/>
      <c r="BO28" s="1030"/>
      <c r="BP28" s="1030"/>
      <c r="BQ28" s="1031"/>
    </row>
    <row r="29" spans="1:69">
      <c r="A29" s="69"/>
      <c r="B29" s="55" t="str">
        <f t="shared" si="10"/>
        <v/>
      </c>
      <c r="C29" s="70"/>
      <c r="D29" s="71"/>
      <c r="E29" s="70"/>
      <c r="F29" s="407"/>
      <c r="G29" s="72"/>
      <c r="H29" s="59"/>
      <c r="I29" s="528"/>
      <c r="J29" s="67"/>
      <c r="K29" s="67"/>
      <c r="L29" s="67"/>
      <c r="M29" s="67"/>
      <c r="N29" s="68">
        <f t="shared" si="11"/>
        <v>0</v>
      </c>
      <c r="O29" s="473"/>
      <c r="P29" s="406"/>
      <c r="Q29" s="60"/>
      <c r="R29" s="68">
        <f t="shared" si="12"/>
        <v>0</v>
      </c>
      <c r="S29" s="56"/>
      <c r="T29" s="60"/>
      <c r="U29" s="60"/>
      <c r="V29" s="68">
        <f t="shared" si="13"/>
        <v>0</v>
      </c>
      <c r="W29" s="477"/>
      <c r="X29" s="1114"/>
      <c r="Y29" s="1115"/>
      <c r="Z29" s="1116"/>
      <c r="AA29" s="1051">
        <f t="shared" si="14"/>
        <v>0</v>
      </c>
      <c r="AB29" s="1008"/>
      <c r="AC29" s="62" t="str">
        <f t="shared" si="15"/>
        <v/>
      </c>
      <c r="AD29" s="1052">
        <f t="shared" si="16"/>
        <v>0</v>
      </c>
      <c r="AE29" s="1053"/>
      <c r="AF29" s="1054">
        <f t="shared" si="17"/>
        <v>0</v>
      </c>
      <c r="AG29" s="1055"/>
      <c r="AH29" s="1055"/>
      <c r="AI29" s="1055"/>
      <c r="AJ29" s="1055"/>
      <c r="AK29" s="1056"/>
      <c r="AL29" s="1026"/>
      <c r="AM29" s="1027"/>
      <c r="AN29" s="1028"/>
      <c r="AO29" s="1026"/>
      <c r="AP29" s="1027"/>
      <c r="AQ29" s="1028"/>
      <c r="AR29" s="1026"/>
      <c r="AS29" s="1027"/>
      <c r="AT29" s="1028"/>
      <c r="AU29" s="1026"/>
      <c r="AV29" s="1027"/>
      <c r="AW29" s="1028"/>
      <c r="AX29" s="1026"/>
      <c r="AY29" s="1027"/>
      <c r="AZ29" s="1028"/>
      <c r="BA29" s="1026"/>
      <c r="BB29" s="1027"/>
      <c r="BC29" s="1028"/>
      <c r="BD29" s="411">
        <f t="shared" si="18"/>
        <v>0</v>
      </c>
      <c r="BE29" s="1029"/>
      <c r="BF29" s="1030"/>
      <c r="BG29" s="1030"/>
      <c r="BH29" s="1030"/>
      <c r="BI29" s="1030"/>
      <c r="BJ29" s="1030"/>
      <c r="BK29" s="1030"/>
      <c r="BL29" s="1030"/>
      <c r="BM29" s="1030"/>
      <c r="BN29" s="1030"/>
      <c r="BO29" s="1030"/>
      <c r="BP29" s="1030"/>
      <c r="BQ29" s="1031"/>
    </row>
    <row r="30" spans="1:69">
      <c r="A30" s="69"/>
      <c r="B30" s="55" t="str">
        <f t="shared" si="10"/>
        <v/>
      </c>
      <c r="C30" s="70"/>
      <c r="D30" s="71"/>
      <c r="E30" s="70"/>
      <c r="F30" s="407"/>
      <c r="G30" s="72"/>
      <c r="H30" s="59"/>
      <c r="I30" s="528"/>
      <c r="J30" s="67"/>
      <c r="K30" s="67"/>
      <c r="L30" s="67"/>
      <c r="M30" s="67"/>
      <c r="N30" s="68">
        <f t="shared" si="11"/>
        <v>0</v>
      </c>
      <c r="O30" s="473"/>
      <c r="P30" s="406"/>
      <c r="Q30" s="60"/>
      <c r="R30" s="68">
        <f t="shared" si="12"/>
        <v>0</v>
      </c>
      <c r="S30" s="56"/>
      <c r="T30" s="60"/>
      <c r="U30" s="60"/>
      <c r="V30" s="68">
        <f t="shared" si="13"/>
        <v>0</v>
      </c>
      <c r="W30" s="477"/>
      <c r="X30" s="1114"/>
      <c r="Y30" s="1115"/>
      <c r="Z30" s="1116"/>
      <c r="AA30" s="1051">
        <f t="shared" si="14"/>
        <v>0</v>
      </c>
      <c r="AB30" s="1008"/>
      <c r="AC30" s="62" t="str">
        <f t="shared" si="15"/>
        <v/>
      </c>
      <c r="AD30" s="1052">
        <f t="shared" si="16"/>
        <v>0</v>
      </c>
      <c r="AE30" s="1053"/>
      <c r="AF30" s="1054">
        <f t="shared" si="17"/>
        <v>0</v>
      </c>
      <c r="AG30" s="1055"/>
      <c r="AH30" s="1055"/>
      <c r="AI30" s="1055"/>
      <c r="AJ30" s="1055"/>
      <c r="AK30" s="1056"/>
      <c r="AL30" s="1026"/>
      <c r="AM30" s="1027"/>
      <c r="AN30" s="1028"/>
      <c r="AO30" s="1026"/>
      <c r="AP30" s="1027"/>
      <c r="AQ30" s="1028"/>
      <c r="AR30" s="1026"/>
      <c r="AS30" s="1027"/>
      <c r="AT30" s="1028"/>
      <c r="AU30" s="1026"/>
      <c r="AV30" s="1027"/>
      <c r="AW30" s="1028"/>
      <c r="AX30" s="1026"/>
      <c r="AY30" s="1027"/>
      <c r="AZ30" s="1028"/>
      <c r="BA30" s="1026"/>
      <c r="BB30" s="1027"/>
      <c r="BC30" s="1028"/>
      <c r="BD30" s="411">
        <f t="shared" si="18"/>
        <v>0</v>
      </c>
      <c r="BE30" s="1029"/>
      <c r="BF30" s="1030"/>
      <c r="BG30" s="1030"/>
      <c r="BH30" s="1030"/>
      <c r="BI30" s="1030"/>
      <c r="BJ30" s="1030"/>
      <c r="BK30" s="1030"/>
      <c r="BL30" s="1030"/>
      <c r="BM30" s="1030"/>
      <c r="BN30" s="1030"/>
      <c r="BO30" s="1030"/>
      <c r="BP30" s="1030"/>
      <c r="BQ30" s="1031"/>
    </row>
    <row r="31" spans="1:69">
      <c r="A31" s="69"/>
      <c r="B31" s="55" t="str">
        <f t="shared" si="10"/>
        <v/>
      </c>
      <c r="C31" s="70"/>
      <c r="D31" s="71"/>
      <c r="E31" s="70"/>
      <c r="F31" s="407"/>
      <c r="G31" s="72"/>
      <c r="H31" s="59"/>
      <c r="I31" s="528"/>
      <c r="J31" s="67"/>
      <c r="K31" s="67"/>
      <c r="L31" s="67"/>
      <c r="M31" s="67"/>
      <c r="N31" s="68">
        <f t="shared" si="11"/>
        <v>0</v>
      </c>
      <c r="O31" s="473"/>
      <c r="P31" s="406"/>
      <c r="Q31" s="60"/>
      <c r="R31" s="68">
        <f t="shared" si="12"/>
        <v>0</v>
      </c>
      <c r="S31" s="56"/>
      <c r="T31" s="60"/>
      <c r="U31" s="60"/>
      <c r="V31" s="68">
        <f t="shared" si="13"/>
        <v>0</v>
      </c>
      <c r="W31" s="477"/>
      <c r="X31" s="1114"/>
      <c r="Y31" s="1115"/>
      <c r="Z31" s="1116"/>
      <c r="AA31" s="1051">
        <f t="shared" si="14"/>
        <v>0</v>
      </c>
      <c r="AB31" s="1008"/>
      <c r="AC31" s="62" t="str">
        <f t="shared" si="15"/>
        <v/>
      </c>
      <c r="AD31" s="1052">
        <f t="shared" si="16"/>
        <v>0</v>
      </c>
      <c r="AE31" s="1053"/>
      <c r="AF31" s="1054">
        <f t="shared" si="17"/>
        <v>0</v>
      </c>
      <c r="AG31" s="1055"/>
      <c r="AH31" s="1055"/>
      <c r="AI31" s="1055"/>
      <c r="AJ31" s="1055"/>
      <c r="AK31" s="1056"/>
      <c r="AL31" s="1026"/>
      <c r="AM31" s="1027"/>
      <c r="AN31" s="1028"/>
      <c r="AO31" s="1026"/>
      <c r="AP31" s="1027"/>
      <c r="AQ31" s="1028"/>
      <c r="AR31" s="1026"/>
      <c r="AS31" s="1027"/>
      <c r="AT31" s="1028"/>
      <c r="AU31" s="1026"/>
      <c r="AV31" s="1027"/>
      <c r="AW31" s="1028"/>
      <c r="AX31" s="1026"/>
      <c r="AY31" s="1027"/>
      <c r="AZ31" s="1028"/>
      <c r="BA31" s="1026"/>
      <c r="BB31" s="1027"/>
      <c r="BC31" s="1028"/>
      <c r="BD31" s="411">
        <f t="shared" si="18"/>
        <v>0</v>
      </c>
      <c r="BE31" s="1029"/>
      <c r="BF31" s="1030"/>
      <c r="BG31" s="1030"/>
      <c r="BH31" s="1030"/>
      <c r="BI31" s="1030"/>
      <c r="BJ31" s="1030"/>
      <c r="BK31" s="1030"/>
      <c r="BL31" s="1030"/>
      <c r="BM31" s="1030"/>
      <c r="BN31" s="1030"/>
      <c r="BO31" s="1030"/>
      <c r="BP31" s="1030"/>
      <c r="BQ31" s="1031"/>
    </row>
    <row r="32" spans="1:69">
      <c r="A32" s="69"/>
      <c r="B32" s="55" t="str">
        <f t="shared" si="10"/>
        <v/>
      </c>
      <c r="C32" s="70"/>
      <c r="D32" s="71"/>
      <c r="E32" s="70"/>
      <c r="F32" s="407"/>
      <c r="G32" s="72"/>
      <c r="H32" s="59"/>
      <c r="I32" s="528"/>
      <c r="J32" s="67"/>
      <c r="K32" s="67"/>
      <c r="L32" s="67"/>
      <c r="M32" s="67"/>
      <c r="N32" s="68">
        <f t="shared" si="11"/>
        <v>0</v>
      </c>
      <c r="O32" s="473"/>
      <c r="P32" s="406"/>
      <c r="Q32" s="60"/>
      <c r="R32" s="68">
        <f t="shared" si="12"/>
        <v>0</v>
      </c>
      <c r="S32" s="56"/>
      <c r="T32" s="60"/>
      <c r="U32" s="60"/>
      <c r="V32" s="68">
        <f t="shared" si="13"/>
        <v>0</v>
      </c>
      <c r="W32" s="477"/>
      <c r="X32" s="1114"/>
      <c r="Y32" s="1115"/>
      <c r="Z32" s="1116"/>
      <c r="AA32" s="1051">
        <f t="shared" si="14"/>
        <v>0</v>
      </c>
      <c r="AB32" s="1008"/>
      <c r="AC32" s="62" t="str">
        <f t="shared" si="15"/>
        <v/>
      </c>
      <c r="AD32" s="1052">
        <f t="shared" si="16"/>
        <v>0</v>
      </c>
      <c r="AE32" s="1053"/>
      <c r="AF32" s="1054">
        <f t="shared" si="17"/>
        <v>0</v>
      </c>
      <c r="AG32" s="1055"/>
      <c r="AH32" s="1055"/>
      <c r="AI32" s="1055"/>
      <c r="AJ32" s="1055"/>
      <c r="AK32" s="1056"/>
      <c r="AL32" s="1026"/>
      <c r="AM32" s="1027"/>
      <c r="AN32" s="1028"/>
      <c r="AO32" s="1026"/>
      <c r="AP32" s="1027"/>
      <c r="AQ32" s="1028"/>
      <c r="AR32" s="1026"/>
      <c r="AS32" s="1027"/>
      <c r="AT32" s="1028"/>
      <c r="AU32" s="1026"/>
      <c r="AV32" s="1027"/>
      <c r="AW32" s="1028"/>
      <c r="AX32" s="1026"/>
      <c r="AY32" s="1027"/>
      <c r="AZ32" s="1028"/>
      <c r="BA32" s="1026"/>
      <c r="BB32" s="1027"/>
      <c r="BC32" s="1028"/>
      <c r="BD32" s="411">
        <f t="shared" si="18"/>
        <v>0</v>
      </c>
      <c r="BE32" s="1029"/>
      <c r="BF32" s="1030"/>
      <c r="BG32" s="1030"/>
      <c r="BH32" s="1030"/>
      <c r="BI32" s="1030"/>
      <c r="BJ32" s="1030"/>
      <c r="BK32" s="1030"/>
      <c r="BL32" s="1030"/>
      <c r="BM32" s="1030"/>
      <c r="BN32" s="1030"/>
      <c r="BO32" s="1030"/>
      <c r="BP32" s="1030"/>
      <c r="BQ32" s="1031"/>
    </row>
    <row r="33" spans="1:69">
      <c r="A33" s="69"/>
      <c r="B33" s="55" t="str">
        <f t="shared" si="10"/>
        <v/>
      </c>
      <c r="C33" s="70"/>
      <c r="D33" s="71"/>
      <c r="E33" s="70"/>
      <c r="F33" s="407"/>
      <c r="G33" s="72"/>
      <c r="H33" s="59"/>
      <c r="I33" s="528"/>
      <c r="J33" s="67"/>
      <c r="K33" s="67"/>
      <c r="L33" s="67"/>
      <c r="M33" s="67"/>
      <c r="N33" s="68">
        <f t="shared" si="11"/>
        <v>0</v>
      </c>
      <c r="O33" s="473"/>
      <c r="P33" s="406"/>
      <c r="Q33" s="60"/>
      <c r="R33" s="68">
        <f t="shared" si="12"/>
        <v>0</v>
      </c>
      <c r="S33" s="56"/>
      <c r="T33" s="60"/>
      <c r="U33" s="60"/>
      <c r="V33" s="68">
        <f t="shared" si="13"/>
        <v>0</v>
      </c>
      <c r="W33" s="477"/>
      <c r="X33" s="1114"/>
      <c r="Y33" s="1115"/>
      <c r="Z33" s="1116"/>
      <c r="AA33" s="1051">
        <f t="shared" si="14"/>
        <v>0</v>
      </c>
      <c r="AB33" s="1008"/>
      <c r="AC33" s="62" t="str">
        <f t="shared" si="15"/>
        <v/>
      </c>
      <c r="AD33" s="1052">
        <f t="shared" si="16"/>
        <v>0</v>
      </c>
      <c r="AE33" s="1053"/>
      <c r="AF33" s="1054">
        <f t="shared" si="17"/>
        <v>0</v>
      </c>
      <c r="AG33" s="1055"/>
      <c r="AH33" s="1055"/>
      <c r="AI33" s="1055"/>
      <c r="AJ33" s="1055"/>
      <c r="AK33" s="1056"/>
      <c r="AL33" s="1026"/>
      <c r="AM33" s="1027"/>
      <c r="AN33" s="1028"/>
      <c r="AO33" s="1026"/>
      <c r="AP33" s="1027"/>
      <c r="AQ33" s="1028"/>
      <c r="AR33" s="1026"/>
      <c r="AS33" s="1027"/>
      <c r="AT33" s="1028"/>
      <c r="AU33" s="1026"/>
      <c r="AV33" s="1027"/>
      <c r="AW33" s="1028"/>
      <c r="AX33" s="1026"/>
      <c r="AY33" s="1027"/>
      <c r="AZ33" s="1028"/>
      <c r="BA33" s="1026"/>
      <c r="BB33" s="1027"/>
      <c r="BC33" s="1028"/>
      <c r="BD33" s="411">
        <f t="shared" si="18"/>
        <v>0</v>
      </c>
      <c r="BE33" s="1029"/>
      <c r="BF33" s="1030"/>
      <c r="BG33" s="1030"/>
      <c r="BH33" s="1030"/>
      <c r="BI33" s="1030"/>
      <c r="BJ33" s="1030"/>
      <c r="BK33" s="1030"/>
      <c r="BL33" s="1030"/>
      <c r="BM33" s="1030"/>
      <c r="BN33" s="1030"/>
      <c r="BO33" s="1030"/>
      <c r="BP33" s="1030"/>
      <c r="BQ33" s="1031"/>
    </row>
    <row r="34" spans="1:69">
      <c r="A34" s="69"/>
      <c r="B34" s="55" t="str">
        <f t="shared" si="10"/>
        <v/>
      </c>
      <c r="C34" s="70"/>
      <c r="D34" s="71"/>
      <c r="E34" s="70"/>
      <c r="F34" s="407"/>
      <c r="G34" s="72"/>
      <c r="H34" s="59"/>
      <c r="I34" s="528"/>
      <c r="J34" s="67"/>
      <c r="K34" s="67"/>
      <c r="L34" s="67"/>
      <c r="M34" s="67"/>
      <c r="N34" s="68">
        <f t="shared" si="11"/>
        <v>0</v>
      </c>
      <c r="O34" s="473"/>
      <c r="P34" s="406"/>
      <c r="Q34" s="60"/>
      <c r="R34" s="68">
        <f t="shared" si="12"/>
        <v>0</v>
      </c>
      <c r="S34" s="56"/>
      <c r="T34" s="60"/>
      <c r="U34" s="60"/>
      <c r="V34" s="68">
        <f t="shared" si="13"/>
        <v>0</v>
      </c>
      <c r="W34" s="477"/>
      <c r="X34" s="1114"/>
      <c r="Y34" s="1115"/>
      <c r="Z34" s="1116"/>
      <c r="AA34" s="1051">
        <f t="shared" si="14"/>
        <v>0</v>
      </c>
      <c r="AB34" s="1008"/>
      <c r="AC34" s="62" t="str">
        <f t="shared" si="15"/>
        <v/>
      </c>
      <c r="AD34" s="1052">
        <f t="shared" si="16"/>
        <v>0</v>
      </c>
      <c r="AE34" s="1053"/>
      <c r="AF34" s="1054">
        <f t="shared" si="17"/>
        <v>0</v>
      </c>
      <c r="AG34" s="1055"/>
      <c r="AH34" s="1055"/>
      <c r="AI34" s="1055"/>
      <c r="AJ34" s="1055"/>
      <c r="AK34" s="1056"/>
      <c r="AL34" s="1026"/>
      <c r="AM34" s="1027"/>
      <c r="AN34" s="1028"/>
      <c r="AO34" s="1026"/>
      <c r="AP34" s="1027"/>
      <c r="AQ34" s="1028"/>
      <c r="AR34" s="1026"/>
      <c r="AS34" s="1027"/>
      <c r="AT34" s="1028"/>
      <c r="AU34" s="1026"/>
      <c r="AV34" s="1027"/>
      <c r="AW34" s="1028"/>
      <c r="AX34" s="1026"/>
      <c r="AY34" s="1027"/>
      <c r="AZ34" s="1028"/>
      <c r="BA34" s="1026"/>
      <c r="BB34" s="1027"/>
      <c r="BC34" s="1028"/>
      <c r="BD34" s="411">
        <f t="shared" si="18"/>
        <v>0</v>
      </c>
      <c r="BE34" s="1029"/>
      <c r="BF34" s="1030"/>
      <c r="BG34" s="1030"/>
      <c r="BH34" s="1030"/>
      <c r="BI34" s="1030"/>
      <c r="BJ34" s="1030"/>
      <c r="BK34" s="1030"/>
      <c r="BL34" s="1030"/>
      <c r="BM34" s="1030"/>
      <c r="BN34" s="1030"/>
      <c r="BO34" s="1030"/>
      <c r="BP34" s="1030"/>
      <c r="BQ34" s="1031"/>
    </row>
    <row r="35" spans="1:69">
      <c r="A35" s="69"/>
      <c r="B35" s="55" t="str">
        <f t="shared" si="10"/>
        <v/>
      </c>
      <c r="C35" s="70"/>
      <c r="D35" s="71"/>
      <c r="E35" s="70"/>
      <c r="F35" s="407"/>
      <c r="G35" s="72"/>
      <c r="H35" s="59"/>
      <c r="I35" s="528"/>
      <c r="J35" s="67"/>
      <c r="K35" s="67"/>
      <c r="L35" s="67"/>
      <c r="M35" s="67"/>
      <c r="N35" s="68">
        <f t="shared" si="11"/>
        <v>0</v>
      </c>
      <c r="O35" s="473"/>
      <c r="P35" s="406"/>
      <c r="Q35" s="60"/>
      <c r="R35" s="73">
        <f t="shared" si="12"/>
        <v>0</v>
      </c>
      <c r="S35" s="56"/>
      <c r="T35" s="60"/>
      <c r="U35" s="60"/>
      <c r="V35" s="68">
        <f t="shared" si="13"/>
        <v>0</v>
      </c>
      <c r="W35" s="477"/>
      <c r="X35" s="1114"/>
      <c r="Y35" s="1115"/>
      <c r="Z35" s="1116"/>
      <c r="AA35" s="1051">
        <f t="shared" si="14"/>
        <v>0</v>
      </c>
      <c r="AB35" s="1008"/>
      <c r="AC35" s="62" t="str">
        <f t="shared" si="15"/>
        <v/>
      </c>
      <c r="AD35" s="1052">
        <f t="shared" si="16"/>
        <v>0</v>
      </c>
      <c r="AE35" s="1053"/>
      <c r="AF35" s="1054">
        <f t="shared" si="17"/>
        <v>0</v>
      </c>
      <c r="AG35" s="1055"/>
      <c r="AH35" s="1055"/>
      <c r="AI35" s="1055"/>
      <c r="AJ35" s="1055"/>
      <c r="AK35" s="1056"/>
      <c r="AL35" s="1026"/>
      <c r="AM35" s="1027"/>
      <c r="AN35" s="1028"/>
      <c r="AO35" s="1026"/>
      <c r="AP35" s="1027"/>
      <c r="AQ35" s="1028"/>
      <c r="AR35" s="1026"/>
      <c r="AS35" s="1027"/>
      <c r="AT35" s="1028"/>
      <c r="AU35" s="1026"/>
      <c r="AV35" s="1027"/>
      <c r="AW35" s="1028"/>
      <c r="AX35" s="1026"/>
      <c r="AY35" s="1027"/>
      <c r="AZ35" s="1028"/>
      <c r="BA35" s="1026"/>
      <c r="BB35" s="1027"/>
      <c r="BC35" s="1028"/>
      <c r="BD35" s="411">
        <f t="shared" si="18"/>
        <v>0</v>
      </c>
      <c r="BE35" s="1029"/>
      <c r="BF35" s="1030"/>
      <c r="BG35" s="1030"/>
      <c r="BH35" s="1030"/>
      <c r="BI35" s="1030"/>
      <c r="BJ35" s="1030"/>
      <c r="BK35" s="1030"/>
      <c r="BL35" s="1030"/>
      <c r="BM35" s="1030"/>
      <c r="BN35" s="1030"/>
      <c r="BO35" s="1030"/>
      <c r="BP35" s="1030"/>
      <c r="BQ35" s="1031"/>
    </row>
    <row r="36" spans="1:69">
      <c r="A36" s="69"/>
      <c r="B36" s="55" t="str">
        <f t="shared" si="10"/>
        <v/>
      </c>
      <c r="C36" s="70"/>
      <c r="D36" s="71"/>
      <c r="E36" s="70"/>
      <c r="F36" s="407"/>
      <c r="G36" s="72"/>
      <c r="H36" s="59"/>
      <c r="I36" s="528"/>
      <c r="J36" s="67"/>
      <c r="K36" s="67"/>
      <c r="L36" s="67"/>
      <c r="M36" s="67"/>
      <c r="N36" s="73">
        <f t="shared" si="11"/>
        <v>0</v>
      </c>
      <c r="O36" s="473"/>
      <c r="P36" s="406"/>
      <c r="Q36" s="60"/>
      <c r="R36" s="73">
        <f t="shared" si="12"/>
        <v>0</v>
      </c>
      <c r="S36" s="56"/>
      <c r="T36" s="60"/>
      <c r="U36" s="60"/>
      <c r="V36" s="68">
        <f t="shared" si="13"/>
        <v>0</v>
      </c>
      <c r="W36" s="477"/>
      <c r="X36" s="1114"/>
      <c r="Y36" s="1115"/>
      <c r="Z36" s="1116"/>
      <c r="AA36" s="1051">
        <f t="shared" si="14"/>
        <v>0</v>
      </c>
      <c r="AB36" s="1008"/>
      <c r="AC36" s="62" t="str">
        <f t="shared" si="15"/>
        <v/>
      </c>
      <c r="AD36" s="1052">
        <f t="shared" si="16"/>
        <v>0</v>
      </c>
      <c r="AE36" s="1053"/>
      <c r="AF36" s="1054">
        <f t="shared" si="17"/>
        <v>0</v>
      </c>
      <c r="AG36" s="1055"/>
      <c r="AH36" s="1055"/>
      <c r="AI36" s="1055"/>
      <c r="AJ36" s="1055"/>
      <c r="AK36" s="1056"/>
      <c r="AL36" s="1026"/>
      <c r="AM36" s="1027"/>
      <c r="AN36" s="1028"/>
      <c r="AO36" s="1026"/>
      <c r="AP36" s="1027"/>
      <c r="AQ36" s="1028"/>
      <c r="AR36" s="1026"/>
      <c r="AS36" s="1027"/>
      <c r="AT36" s="1028"/>
      <c r="AU36" s="1026"/>
      <c r="AV36" s="1027"/>
      <c r="AW36" s="1028"/>
      <c r="AX36" s="1026"/>
      <c r="AY36" s="1027"/>
      <c r="AZ36" s="1028"/>
      <c r="BA36" s="1026"/>
      <c r="BB36" s="1027"/>
      <c r="BC36" s="1028"/>
      <c r="BD36" s="411">
        <f t="shared" si="18"/>
        <v>0</v>
      </c>
      <c r="BE36" s="1029"/>
      <c r="BF36" s="1030"/>
      <c r="BG36" s="1030"/>
      <c r="BH36" s="1030"/>
      <c r="BI36" s="1030"/>
      <c r="BJ36" s="1030"/>
      <c r="BK36" s="1030"/>
      <c r="BL36" s="1030"/>
      <c r="BM36" s="1030"/>
      <c r="BN36" s="1030"/>
      <c r="BO36" s="1030"/>
      <c r="BP36" s="1030"/>
      <c r="BQ36" s="1031"/>
    </row>
    <row r="37" spans="1:69" ht="14.25" thickBot="1">
      <c r="A37" s="74"/>
      <c r="B37" s="75" t="str">
        <f t="shared" si="10"/>
        <v/>
      </c>
      <c r="C37" s="76"/>
      <c r="D37" s="77"/>
      <c r="E37" s="76"/>
      <c r="F37" s="408"/>
      <c r="G37" s="78"/>
      <c r="H37" s="79"/>
      <c r="I37" s="529"/>
      <c r="J37" s="80"/>
      <c r="K37" s="80"/>
      <c r="L37" s="80"/>
      <c r="M37" s="80"/>
      <c r="N37" s="81">
        <f t="shared" si="11"/>
        <v>0</v>
      </c>
      <c r="O37" s="474"/>
      <c r="P37" s="406"/>
      <c r="Q37" s="60"/>
      <c r="R37" s="81">
        <f t="shared" si="12"/>
        <v>0</v>
      </c>
      <c r="S37" s="56"/>
      <c r="T37" s="60"/>
      <c r="U37" s="60"/>
      <c r="V37" s="81">
        <f t="shared" si="13"/>
        <v>0</v>
      </c>
      <c r="W37" s="474"/>
      <c r="X37" s="1117"/>
      <c r="Y37" s="1118"/>
      <c r="Z37" s="1119"/>
      <c r="AA37" s="1032">
        <f t="shared" si="14"/>
        <v>0</v>
      </c>
      <c r="AB37" s="1033"/>
      <c r="AC37" s="82" t="str">
        <f t="shared" si="15"/>
        <v/>
      </c>
      <c r="AD37" s="1034">
        <f t="shared" si="16"/>
        <v>0</v>
      </c>
      <c r="AE37" s="1035"/>
      <c r="AF37" s="1036">
        <f t="shared" si="17"/>
        <v>0</v>
      </c>
      <c r="AG37" s="1036"/>
      <c r="AH37" s="1036"/>
      <c r="AI37" s="1036"/>
      <c r="AJ37" s="1036"/>
      <c r="AK37" s="1037"/>
      <c r="AL37" s="1038"/>
      <c r="AM37" s="1039"/>
      <c r="AN37" s="1040"/>
      <c r="AO37" s="1038"/>
      <c r="AP37" s="1039"/>
      <c r="AQ37" s="1040"/>
      <c r="AR37" s="1038"/>
      <c r="AS37" s="1039"/>
      <c r="AT37" s="1040"/>
      <c r="AU37" s="1038"/>
      <c r="AV37" s="1039"/>
      <c r="AW37" s="1040"/>
      <c r="AX37" s="1038"/>
      <c r="AY37" s="1039"/>
      <c r="AZ37" s="1040"/>
      <c r="BA37" s="1038"/>
      <c r="BB37" s="1039"/>
      <c r="BC37" s="1040"/>
      <c r="BD37" s="412">
        <f t="shared" si="18"/>
        <v>0</v>
      </c>
      <c r="BE37" s="1045"/>
      <c r="BF37" s="1046"/>
      <c r="BG37" s="1046"/>
      <c r="BH37" s="1046"/>
      <c r="BI37" s="1046"/>
      <c r="BJ37" s="1046"/>
      <c r="BK37" s="1046"/>
      <c r="BL37" s="1046"/>
      <c r="BM37" s="1046"/>
      <c r="BN37" s="1046"/>
      <c r="BO37" s="1046"/>
      <c r="BP37" s="1046"/>
      <c r="BQ37" s="1047"/>
    </row>
    <row r="38" spans="1:69" ht="18" customHeight="1" thickTop="1">
      <c r="A38" s="83"/>
      <c r="B38" s="84"/>
      <c r="C38" s="85"/>
      <c r="D38" s="86"/>
      <c r="E38" s="85"/>
      <c r="F38" s="87"/>
      <c r="G38" s="87"/>
      <c r="H38" s="88"/>
      <c r="I38" s="418"/>
      <c r="J38" s="89"/>
      <c r="K38" s="90"/>
      <c r="L38" s="91"/>
      <c r="M38" s="90"/>
      <c r="N38" s="92">
        <f>SUM(N6:N37)</f>
        <v>170940</v>
      </c>
      <c r="O38" s="475"/>
      <c r="P38" s="89"/>
      <c r="Q38" s="93"/>
      <c r="R38" s="92">
        <f>SUM(R6:R37)</f>
        <v>13200</v>
      </c>
      <c r="S38" s="85"/>
      <c r="T38" s="94"/>
      <c r="U38" s="93"/>
      <c r="V38" s="92">
        <f>SUM(V6:V37)</f>
        <v>57000</v>
      </c>
      <c r="W38" s="475"/>
      <c r="X38" s="1120"/>
      <c r="Y38" s="1121"/>
      <c r="Z38" s="1122"/>
      <c r="AA38" s="1048"/>
      <c r="AB38" s="1048"/>
      <c r="AC38" s="48"/>
      <c r="AD38" s="1049"/>
      <c r="AE38" s="1049"/>
      <c r="AF38" s="1050"/>
      <c r="AG38" s="1050"/>
      <c r="AH38" s="1050"/>
      <c r="AI38" s="1050"/>
      <c r="AJ38" s="1050"/>
      <c r="AK38" s="1050"/>
      <c r="AL38" s="1041"/>
      <c r="AM38" s="1041"/>
      <c r="AN38" s="48"/>
      <c r="AO38" s="1041"/>
      <c r="AP38" s="1041"/>
      <c r="AQ38" s="48"/>
      <c r="AR38" s="1041"/>
      <c r="AS38" s="1041"/>
      <c r="AT38" s="48"/>
      <c r="AU38" s="1041"/>
      <c r="AV38" s="1041"/>
      <c r="AW38" s="48"/>
      <c r="BE38" s="1042"/>
      <c r="BF38" s="1043"/>
      <c r="BG38" s="1043"/>
      <c r="BH38" s="1044"/>
    </row>
    <row r="39" spans="1:69" ht="7.5" customHeight="1" thickBot="1"/>
    <row r="40" spans="1:69" ht="23.25" customHeight="1" thickBot="1">
      <c r="L40" s="1022" t="s">
        <v>228</v>
      </c>
      <c r="M40" s="1023"/>
      <c r="N40" s="1023"/>
      <c r="O40" s="716">
        <v>45535</v>
      </c>
      <c r="T40" s="1020" t="s">
        <v>229</v>
      </c>
      <c r="U40" s="1021"/>
      <c r="V40" s="1021"/>
      <c r="W40" s="716">
        <v>45535</v>
      </c>
    </row>
  </sheetData>
  <mergeCells count="395">
    <mergeCell ref="X36:Z36"/>
    <mergeCell ref="X37:Z37"/>
    <mergeCell ref="X38:Z38"/>
    <mergeCell ref="X26:Z26"/>
    <mergeCell ref="X27:Z27"/>
    <mergeCell ref="X28:Z28"/>
    <mergeCell ref="X29:Z29"/>
    <mergeCell ref="X30:Z30"/>
    <mergeCell ref="X31:Z31"/>
    <mergeCell ref="X32:Z32"/>
    <mergeCell ref="X33:Z33"/>
    <mergeCell ref="X34:Z34"/>
    <mergeCell ref="X18:Z18"/>
    <mergeCell ref="X19:Z19"/>
    <mergeCell ref="X20:Z20"/>
    <mergeCell ref="X21:Z21"/>
    <mergeCell ref="X22:Z22"/>
    <mergeCell ref="X23:Z23"/>
    <mergeCell ref="X24:Z24"/>
    <mergeCell ref="X25:Z25"/>
    <mergeCell ref="X35:Z35"/>
    <mergeCell ref="X7:Z7"/>
    <mergeCell ref="X8:Z8"/>
    <mergeCell ref="X9:Z9"/>
    <mergeCell ref="X10:Z10"/>
    <mergeCell ref="X17:Z17"/>
    <mergeCell ref="X12:Z12"/>
    <mergeCell ref="X13:Z13"/>
    <mergeCell ref="X14:Z14"/>
    <mergeCell ref="X15:Z15"/>
    <mergeCell ref="X16:Z16"/>
    <mergeCell ref="P4:Q4"/>
    <mergeCell ref="R4:R5"/>
    <mergeCell ref="T4:U4"/>
    <mergeCell ref="X4:Z5"/>
    <mergeCell ref="AA2:AC2"/>
    <mergeCell ref="AD2:AG2"/>
    <mergeCell ref="AH2:AT2"/>
    <mergeCell ref="BL2:BQ2"/>
    <mergeCell ref="Y3:Z3"/>
    <mergeCell ref="BF3:BJ3"/>
    <mergeCell ref="BL3:BQ3"/>
    <mergeCell ref="AR4:AT5"/>
    <mergeCell ref="AU4:AW5"/>
    <mergeCell ref="AX4:AZ5"/>
    <mergeCell ref="BA4:BC5"/>
    <mergeCell ref="BE4:BQ5"/>
    <mergeCell ref="AD4:AE5"/>
    <mergeCell ref="AF4:AK5"/>
    <mergeCell ref="AL4:AN5"/>
    <mergeCell ref="AO4:AQ5"/>
    <mergeCell ref="AR6:AT6"/>
    <mergeCell ref="AA6:AB6"/>
    <mergeCell ref="AD6:AE6"/>
    <mergeCell ref="AF6:AK6"/>
    <mergeCell ref="AL6:AN6"/>
    <mergeCell ref="AO6:AQ6"/>
    <mergeCell ref="AA4:AB5"/>
    <mergeCell ref="AC4:AC5"/>
    <mergeCell ref="A2:B2"/>
    <mergeCell ref="Y2:Z2"/>
    <mergeCell ref="G2:O2"/>
    <mergeCell ref="A4:A5"/>
    <mergeCell ref="B4:B5"/>
    <mergeCell ref="C4:C5"/>
    <mergeCell ref="D4:D5"/>
    <mergeCell ref="E4:G5"/>
    <mergeCell ref="I4:I5"/>
    <mergeCell ref="H4:H5"/>
    <mergeCell ref="J4:K4"/>
    <mergeCell ref="V4:V5"/>
    <mergeCell ref="W4:W5"/>
    <mergeCell ref="L4:M4"/>
    <mergeCell ref="N4:N5"/>
    <mergeCell ref="O4:O5"/>
    <mergeCell ref="X6:Z6"/>
    <mergeCell ref="AX6:AZ6"/>
    <mergeCell ref="BA6:BC6"/>
    <mergeCell ref="BE6:BQ6"/>
    <mergeCell ref="BE7:BQ7"/>
    <mergeCell ref="AA8:AB8"/>
    <mergeCell ref="AD8:AE8"/>
    <mergeCell ref="AF8:AK8"/>
    <mergeCell ref="AL8:AN8"/>
    <mergeCell ref="AO8:AQ8"/>
    <mergeCell ref="AR8:AT8"/>
    <mergeCell ref="AU8:AW8"/>
    <mergeCell ref="AX8:AZ8"/>
    <mergeCell ref="BA8:BC8"/>
    <mergeCell ref="BE8:BQ8"/>
    <mergeCell ref="AA7:AB7"/>
    <mergeCell ref="AD7:AE7"/>
    <mergeCell ref="AF7:AK7"/>
    <mergeCell ref="AL7:AN7"/>
    <mergeCell ref="AO7:AQ7"/>
    <mergeCell ref="AR7:AT7"/>
    <mergeCell ref="AU7:AW7"/>
    <mergeCell ref="AX7:AZ7"/>
    <mergeCell ref="BA7:BC7"/>
    <mergeCell ref="BE9:BQ9"/>
    <mergeCell ref="AA10:AB10"/>
    <mergeCell ref="AD10:AE10"/>
    <mergeCell ref="AF10:AK10"/>
    <mergeCell ref="AL10:AN10"/>
    <mergeCell ref="AO10:AQ10"/>
    <mergeCell ref="AR10:AT10"/>
    <mergeCell ref="AU10:AW10"/>
    <mergeCell ref="AX10:AZ10"/>
    <mergeCell ref="BA10:BC10"/>
    <mergeCell ref="BE10:BQ10"/>
    <mergeCell ref="AA9:AB9"/>
    <mergeCell ref="AD9:AE9"/>
    <mergeCell ref="AF9:AK9"/>
    <mergeCell ref="AL9:AN9"/>
    <mergeCell ref="AO9:AQ9"/>
    <mergeCell ref="AR9:AT9"/>
    <mergeCell ref="AU9:AW9"/>
    <mergeCell ref="AX9:AZ9"/>
    <mergeCell ref="BA9:BC9"/>
    <mergeCell ref="BE13:BQ13"/>
    <mergeCell ref="BE12:BQ12"/>
    <mergeCell ref="AA12:AB12"/>
    <mergeCell ref="AD12:AE12"/>
    <mergeCell ref="AF12:AK12"/>
    <mergeCell ref="AL12:AN12"/>
    <mergeCell ref="AO12:AQ12"/>
    <mergeCell ref="AR12:AT12"/>
    <mergeCell ref="AU12:AW12"/>
    <mergeCell ref="AX12:AZ12"/>
    <mergeCell ref="BA12:BC12"/>
    <mergeCell ref="AA13:AB13"/>
    <mergeCell ref="AD13:AE13"/>
    <mergeCell ref="AF13:AK13"/>
    <mergeCell ref="AL13:AN13"/>
    <mergeCell ref="AO13:AQ13"/>
    <mergeCell ref="AR13:AT13"/>
    <mergeCell ref="AU13:AW13"/>
    <mergeCell ref="AX13:AZ13"/>
    <mergeCell ref="BA13:BC13"/>
    <mergeCell ref="BE14:BQ14"/>
    <mergeCell ref="AA15:AB15"/>
    <mergeCell ref="AD15:AE15"/>
    <mergeCell ref="AF15:AK15"/>
    <mergeCell ref="AL15:AN15"/>
    <mergeCell ref="AO15:AQ15"/>
    <mergeCell ref="AR15:AT15"/>
    <mergeCell ref="AU15:AW15"/>
    <mergeCell ref="AX15:AZ15"/>
    <mergeCell ref="BA15:BC15"/>
    <mergeCell ref="BE15:BQ15"/>
    <mergeCell ref="AA14:AB14"/>
    <mergeCell ref="AD14:AE14"/>
    <mergeCell ref="AF14:AK14"/>
    <mergeCell ref="AL14:AN14"/>
    <mergeCell ref="AO14:AQ14"/>
    <mergeCell ref="AR14:AT14"/>
    <mergeCell ref="AU14:AW14"/>
    <mergeCell ref="AX14:AZ14"/>
    <mergeCell ref="BA14:BC14"/>
    <mergeCell ref="BE16:BQ16"/>
    <mergeCell ref="AA17:AB17"/>
    <mergeCell ref="AD17:AE17"/>
    <mergeCell ref="AF17:AK17"/>
    <mergeCell ref="AL17:AN17"/>
    <mergeCell ref="AO17:AQ17"/>
    <mergeCell ref="AR17:AT17"/>
    <mergeCell ref="AU17:AW17"/>
    <mergeCell ref="AX17:AZ17"/>
    <mergeCell ref="BA17:BC17"/>
    <mergeCell ref="BE17:BQ17"/>
    <mergeCell ref="AA16:AB16"/>
    <mergeCell ref="AD16:AE16"/>
    <mergeCell ref="AF16:AK16"/>
    <mergeCell ref="AL16:AN16"/>
    <mergeCell ref="AO16:AQ16"/>
    <mergeCell ref="AR16:AT16"/>
    <mergeCell ref="AU16:AW16"/>
    <mergeCell ref="AX16:AZ16"/>
    <mergeCell ref="BA16:BC16"/>
    <mergeCell ref="BE18:BQ18"/>
    <mergeCell ref="AA19:AB19"/>
    <mergeCell ref="AD19:AE19"/>
    <mergeCell ref="AF19:AK19"/>
    <mergeCell ref="AL19:AN19"/>
    <mergeCell ref="AO19:AQ19"/>
    <mergeCell ref="AR19:AT19"/>
    <mergeCell ref="AU19:AW19"/>
    <mergeCell ref="AX19:AZ19"/>
    <mergeCell ref="BA19:BC19"/>
    <mergeCell ref="BE19:BQ19"/>
    <mergeCell ref="AA18:AB18"/>
    <mergeCell ref="AD18:AE18"/>
    <mergeCell ref="AF18:AK18"/>
    <mergeCell ref="AL18:AN18"/>
    <mergeCell ref="AO18:AQ18"/>
    <mergeCell ref="AR18:AT18"/>
    <mergeCell ref="AU18:AW18"/>
    <mergeCell ref="AX18:AZ18"/>
    <mergeCell ref="BA18:BC18"/>
    <mergeCell ref="BE20:BQ20"/>
    <mergeCell ref="AA21:AB21"/>
    <mergeCell ref="AD21:AE21"/>
    <mergeCell ref="AF21:AK21"/>
    <mergeCell ref="AL21:AN21"/>
    <mergeCell ref="AO21:AQ21"/>
    <mergeCell ref="AR21:AT21"/>
    <mergeCell ref="AU21:AW21"/>
    <mergeCell ref="AX21:AZ21"/>
    <mergeCell ref="BA21:BC21"/>
    <mergeCell ref="BE21:BQ21"/>
    <mergeCell ref="AA20:AB20"/>
    <mergeCell ref="AD20:AE20"/>
    <mergeCell ref="AF20:AK20"/>
    <mergeCell ref="AL20:AN20"/>
    <mergeCell ref="AO20:AQ20"/>
    <mergeCell ref="AR20:AT20"/>
    <mergeCell ref="AU20:AW20"/>
    <mergeCell ref="AX20:AZ20"/>
    <mergeCell ref="BA20:BC20"/>
    <mergeCell ref="BE22:BQ22"/>
    <mergeCell ref="AA23:AB23"/>
    <mergeCell ref="AD23:AE23"/>
    <mergeCell ref="AF23:AK23"/>
    <mergeCell ref="AL23:AN23"/>
    <mergeCell ref="AO23:AQ23"/>
    <mergeCell ref="AR23:AT23"/>
    <mergeCell ref="AU23:AW23"/>
    <mergeCell ref="AX23:AZ23"/>
    <mergeCell ref="BA23:BC23"/>
    <mergeCell ref="BE23:BQ23"/>
    <mergeCell ref="AA22:AB22"/>
    <mergeCell ref="AD22:AE22"/>
    <mergeCell ref="AF22:AK22"/>
    <mergeCell ref="AL22:AN22"/>
    <mergeCell ref="AO22:AQ22"/>
    <mergeCell ref="AR22:AT22"/>
    <mergeCell ref="AU22:AW22"/>
    <mergeCell ref="AX22:AZ22"/>
    <mergeCell ref="BA22:BC22"/>
    <mergeCell ref="BE24:BQ24"/>
    <mergeCell ref="AA25:AB25"/>
    <mergeCell ref="AD25:AE25"/>
    <mergeCell ref="AF25:AK25"/>
    <mergeCell ref="AL25:AN25"/>
    <mergeCell ref="AO25:AQ25"/>
    <mergeCell ref="AR25:AT25"/>
    <mergeCell ref="AU25:AW25"/>
    <mergeCell ref="AX25:AZ25"/>
    <mergeCell ref="BA25:BC25"/>
    <mergeCell ref="BE25:BQ25"/>
    <mergeCell ref="AA24:AB24"/>
    <mergeCell ref="AD24:AE24"/>
    <mergeCell ref="AF24:AK24"/>
    <mergeCell ref="AL24:AN24"/>
    <mergeCell ref="AO24:AQ24"/>
    <mergeCell ref="AR24:AT24"/>
    <mergeCell ref="AU24:AW24"/>
    <mergeCell ref="AX24:AZ24"/>
    <mergeCell ref="BA24:BC24"/>
    <mergeCell ref="BE26:BQ26"/>
    <mergeCell ref="AA27:AB27"/>
    <mergeCell ref="AD27:AE27"/>
    <mergeCell ref="AF27:AK27"/>
    <mergeCell ref="AL27:AN27"/>
    <mergeCell ref="AO27:AQ27"/>
    <mergeCell ref="AR27:AT27"/>
    <mergeCell ref="AU27:AW27"/>
    <mergeCell ref="AX27:AZ27"/>
    <mergeCell ref="BA27:BC27"/>
    <mergeCell ref="BE27:BQ27"/>
    <mergeCell ref="AA26:AB26"/>
    <mergeCell ref="AD26:AE26"/>
    <mergeCell ref="AF26:AK26"/>
    <mergeCell ref="AL26:AN26"/>
    <mergeCell ref="AO26:AQ26"/>
    <mergeCell ref="AR26:AT26"/>
    <mergeCell ref="AU26:AW26"/>
    <mergeCell ref="AX26:AZ26"/>
    <mergeCell ref="BA26:BC26"/>
    <mergeCell ref="BE28:BQ28"/>
    <mergeCell ref="AA29:AB29"/>
    <mergeCell ref="AD29:AE29"/>
    <mergeCell ref="AF29:AK29"/>
    <mergeCell ref="AL29:AN29"/>
    <mergeCell ref="AO29:AQ29"/>
    <mergeCell ref="AR29:AT29"/>
    <mergeCell ref="AU29:AW29"/>
    <mergeCell ref="AX29:AZ29"/>
    <mergeCell ref="BA29:BC29"/>
    <mergeCell ref="BE29:BQ29"/>
    <mergeCell ref="AA28:AB28"/>
    <mergeCell ref="AD28:AE28"/>
    <mergeCell ref="AF28:AK28"/>
    <mergeCell ref="AL28:AN28"/>
    <mergeCell ref="AO28:AQ28"/>
    <mergeCell ref="AR28:AT28"/>
    <mergeCell ref="AU28:AW28"/>
    <mergeCell ref="AX28:AZ28"/>
    <mergeCell ref="BA28:BC28"/>
    <mergeCell ref="BE30:BQ30"/>
    <mergeCell ref="AA31:AB31"/>
    <mergeCell ref="AD31:AE31"/>
    <mergeCell ref="AF31:AK31"/>
    <mergeCell ref="AL31:AN31"/>
    <mergeCell ref="AO31:AQ31"/>
    <mergeCell ref="AR31:AT31"/>
    <mergeCell ref="AU31:AW31"/>
    <mergeCell ref="AX31:AZ31"/>
    <mergeCell ref="BA31:BC31"/>
    <mergeCell ref="BE31:BQ31"/>
    <mergeCell ref="AA30:AB30"/>
    <mergeCell ref="AD30:AE30"/>
    <mergeCell ref="AF30:AK30"/>
    <mergeCell ref="AL30:AN30"/>
    <mergeCell ref="AO30:AQ30"/>
    <mergeCell ref="AR30:AT30"/>
    <mergeCell ref="AU30:AW30"/>
    <mergeCell ref="AX30:AZ30"/>
    <mergeCell ref="BA30:BC30"/>
    <mergeCell ref="BE32:BQ32"/>
    <mergeCell ref="AA33:AB33"/>
    <mergeCell ref="AD33:AE33"/>
    <mergeCell ref="AF33:AK33"/>
    <mergeCell ref="AL33:AN33"/>
    <mergeCell ref="AO33:AQ33"/>
    <mergeCell ref="AR33:AT33"/>
    <mergeCell ref="AU33:AW33"/>
    <mergeCell ref="AX33:AZ33"/>
    <mergeCell ref="BA33:BC33"/>
    <mergeCell ref="BE33:BQ33"/>
    <mergeCell ref="AA32:AB32"/>
    <mergeCell ref="AD32:AE32"/>
    <mergeCell ref="AF32:AK32"/>
    <mergeCell ref="AL32:AN32"/>
    <mergeCell ref="AO32:AQ32"/>
    <mergeCell ref="AR32:AT32"/>
    <mergeCell ref="AU32:AW32"/>
    <mergeCell ref="AX32:AZ32"/>
    <mergeCell ref="BA32:BC32"/>
    <mergeCell ref="AU36:AW36"/>
    <mergeCell ref="AX36:AZ36"/>
    <mergeCell ref="BE34:BQ34"/>
    <mergeCell ref="BE35:BQ35"/>
    <mergeCell ref="AA35:AB35"/>
    <mergeCell ref="AD35:AE35"/>
    <mergeCell ref="AF35:AK35"/>
    <mergeCell ref="AL35:AN35"/>
    <mergeCell ref="AO35:AQ35"/>
    <mergeCell ref="AR35:AT35"/>
    <mergeCell ref="AU35:AW35"/>
    <mergeCell ref="AX35:AZ35"/>
    <mergeCell ref="BA35:BC35"/>
    <mergeCell ref="AA34:AB34"/>
    <mergeCell ref="AD34:AE34"/>
    <mergeCell ref="AF34:AK34"/>
    <mergeCell ref="AL34:AN34"/>
    <mergeCell ref="AO34:AQ34"/>
    <mergeCell ref="AR34:AT34"/>
    <mergeCell ref="AU34:AW34"/>
    <mergeCell ref="AX34:AZ34"/>
    <mergeCell ref="BA34:BC34"/>
    <mergeCell ref="AF38:AK38"/>
    <mergeCell ref="AL38:AM38"/>
    <mergeCell ref="AO38:AP38"/>
    <mergeCell ref="AA36:AB36"/>
    <mergeCell ref="AD36:AE36"/>
    <mergeCell ref="AF36:AK36"/>
    <mergeCell ref="AL36:AN36"/>
    <mergeCell ref="AO36:AQ36"/>
    <mergeCell ref="AR36:AT36"/>
    <mergeCell ref="AR38:AS38"/>
    <mergeCell ref="AA11:AB11"/>
    <mergeCell ref="AD11:AE11"/>
    <mergeCell ref="AF11:AK11"/>
    <mergeCell ref="BE11:BQ11"/>
    <mergeCell ref="AU6:AW6"/>
    <mergeCell ref="T40:V40"/>
    <mergeCell ref="L40:N40"/>
    <mergeCell ref="BD4:BD5"/>
    <mergeCell ref="BA36:BC36"/>
    <mergeCell ref="BE36:BQ36"/>
    <mergeCell ref="AA37:AB37"/>
    <mergeCell ref="AD37:AE37"/>
    <mergeCell ref="AF37:AK37"/>
    <mergeCell ref="AL37:AN37"/>
    <mergeCell ref="AO37:AQ37"/>
    <mergeCell ref="AU38:AV38"/>
    <mergeCell ref="BE38:BH38"/>
    <mergeCell ref="AR37:AT37"/>
    <mergeCell ref="AU37:AW37"/>
    <mergeCell ref="AX37:AZ37"/>
    <mergeCell ref="BA37:BC37"/>
    <mergeCell ref="BE37:BQ37"/>
    <mergeCell ref="AA38:AB38"/>
    <mergeCell ref="AD38:AE38"/>
  </mergeCells>
  <phoneticPr fontId="1"/>
  <conditionalFormatting sqref="S7:S37">
    <cfRule type="expression" dxfId="31" priority="1">
      <formula>COUNTIF(宿泊費リスト,S7)</formula>
    </cfRule>
  </conditionalFormatting>
  <dataValidations xWindow="1113" yWindow="874" count="10">
    <dataValidation type="list" allowBlank="1" showInputMessage="1" showErrorMessage="1" sqref="X2:X3">
      <formula1>"○"</formula1>
    </dataValidation>
    <dataValidation type="list" allowBlank="1" showInputMessage="1" showErrorMessage="1" sqref="I65508:I65526 II65508:IK65526">
      <formula1>"航空機,JR特急あり,JR特急なし,私鉄,船,路線バス,団体所有車両,自家用車,レンタカー,貸切バス大型,貸切バス中型,貸切バス小型,マイクロバス,徒歩,その他"</formula1>
    </dataValidation>
    <dataValidation allowBlank="1" showInputMessage="1" showErrorMessage="1" prompt="最終支払日のみ記入してください。" sqref="O40 W40"/>
    <dataValidation allowBlank="1" showInputMessage="1" showErrorMessage="1" prompt="団体所有車両・レンタカー・自家用車を複数台使用する場合は、【レンタカー①】【レンタカー②】…のように各車へ附番してください。" sqref="I4:I5"/>
    <dataValidation type="list" allowBlank="1" showInputMessage="1" promptTitle="【⇔を選択した場合】" prompt="往復分の距離と単価を記入してください。_x000a_" sqref="F6:F37">
      <formula1>"⇒,⇔,－"</formula1>
    </dataValidation>
    <dataValidation type="list" allowBlank="1" sqref="I6:I37">
      <formula1>"航空機,JR特急あり,JR特急なし,私鉄,船,路線バス,団体所有車両①,団体所有車両②,,団体所有車両③,レンタカー①,レンタカー②,レンタカー③,自家用車①,自家用車②,自家用車③,貸切バス大型,貸切バス中型,貸切バス小型,マイクロバス,徒歩,その他"</formula1>
    </dataValidation>
    <dataValidation type="list" allowBlank="1" showInputMessage="1" prompt="様式2の記号とあっているか確認してください。_x000a_" sqref="P6:P37">
      <formula1>"1100,0"</formula1>
    </dataValidation>
    <dataValidation allowBlank="1" showInputMessage="1" showErrorMessage="1" prompt="様式2の人数とあっているか確認してください。_x000a_" sqref="Q6:Q37"/>
    <dataValidation allowBlank="1" showInputMessage="1" showErrorMessage="1" prompt="宿泊費計上の上限は9,800円です。_x000a_" sqref="T6:T37"/>
    <dataValidation allowBlank="1" showInputMessage="1" showErrorMessage="1" prompt="離団や車中泊等により全員が宿泊しない場合は、理由と人数を備考欄へ記載してください。_x000a_" sqref="U6:U37"/>
  </dataValidations>
  <printOptions horizontalCentered="1"/>
  <pageMargins left="0.70866141732283472" right="0.70866141732283472" top="0.74803149606299213" bottom="0.74803149606299213" header="0.31496062992125984" footer="0.31496062992125984"/>
  <pageSetup paperSize="9" scale="45" fitToWidth="2" orientation="landscape" r:id="rId1"/>
  <colBreaks count="1" manualBreakCount="1">
    <brk id="26" min="1" max="5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zoomScale="130" zoomScaleNormal="130" workbookViewId="0"/>
  </sheetViews>
  <sheetFormatPr defaultRowHeight="12"/>
  <cols>
    <col min="1" max="1" width="10.28515625" bestFit="1" customWidth="1"/>
  </cols>
  <sheetData>
    <row r="1" spans="1:1">
      <c r="A1" s="718" t="s">
        <v>497</v>
      </c>
    </row>
    <row r="2" spans="1:1">
      <c r="A2" s="719" t="s">
        <v>498</v>
      </c>
    </row>
    <row r="3" spans="1:1">
      <c r="A3" s="719" t="s">
        <v>499</v>
      </c>
    </row>
    <row r="4" spans="1:1">
      <c r="A4" s="719" t="s">
        <v>500</v>
      </c>
    </row>
    <row r="5" spans="1:1">
      <c r="A5" s="719" t="s">
        <v>501</v>
      </c>
    </row>
    <row r="6" spans="1:1">
      <c r="A6" s="719" t="s">
        <v>502</v>
      </c>
    </row>
    <row r="7" spans="1:1">
      <c r="A7" s="719" t="s">
        <v>503</v>
      </c>
    </row>
    <row r="8" spans="1:1">
      <c r="A8" s="719" t="s">
        <v>504</v>
      </c>
    </row>
    <row r="9" spans="1:1">
      <c r="A9" s="719" t="s">
        <v>505</v>
      </c>
    </row>
    <row r="10" spans="1:1">
      <c r="A10" s="719" t="s">
        <v>506</v>
      </c>
    </row>
    <row r="11" spans="1:1">
      <c r="A11" s="719" t="s">
        <v>507</v>
      </c>
    </row>
    <row r="12" spans="1:1">
      <c r="A12" s="719" t="s">
        <v>508</v>
      </c>
    </row>
    <row r="13" spans="1:1">
      <c r="A13" s="719" t="s">
        <v>509</v>
      </c>
    </row>
    <row r="14" spans="1:1">
      <c r="A14" s="719" t="s">
        <v>510</v>
      </c>
    </row>
    <row r="15" spans="1:1">
      <c r="A15" s="719" t="s">
        <v>511</v>
      </c>
    </row>
    <row r="16" spans="1:1">
      <c r="A16" s="719" t="s">
        <v>512</v>
      </c>
    </row>
    <row r="17" spans="1:1">
      <c r="A17" s="719" t="s">
        <v>513</v>
      </c>
    </row>
    <row r="18" spans="1:1">
      <c r="A18" s="719" t="s">
        <v>514</v>
      </c>
    </row>
    <row r="19" spans="1:1">
      <c r="A19" s="719" t="s">
        <v>515</v>
      </c>
    </row>
    <row r="20" spans="1:1">
      <c r="A20" s="719" t="s">
        <v>516</v>
      </c>
    </row>
    <row r="21" spans="1:1">
      <c r="A21" s="719" t="s">
        <v>517</v>
      </c>
    </row>
    <row r="22" spans="1:1">
      <c r="A22" s="719" t="s">
        <v>518</v>
      </c>
    </row>
    <row r="23" spans="1:1">
      <c r="A23" s="719" t="s">
        <v>519</v>
      </c>
    </row>
    <row r="24" spans="1:1">
      <c r="A24" s="719" t="s">
        <v>520</v>
      </c>
    </row>
    <row r="25" spans="1:1">
      <c r="A25" s="719" t="s">
        <v>521</v>
      </c>
    </row>
    <row r="26" spans="1:1">
      <c r="A26" s="719" t="s">
        <v>522</v>
      </c>
    </row>
    <row r="27" spans="1:1">
      <c r="A27" s="719" t="s">
        <v>523</v>
      </c>
    </row>
    <row r="28" spans="1:1">
      <c r="A28" s="719" t="s">
        <v>524</v>
      </c>
    </row>
    <row r="29" spans="1:1">
      <c r="A29" s="719" t="s">
        <v>525</v>
      </c>
    </row>
    <row r="30" spans="1:1">
      <c r="A30" s="719" t="s">
        <v>526</v>
      </c>
    </row>
    <row r="31" spans="1:1">
      <c r="A31" s="719" t="s">
        <v>527</v>
      </c>
    </row>
    <row r="32" spans="1:1">
      <c r="A32" s="719" t="s">
        <v>528</v>
      </c>
    </row>
    <row r="33" spans="1:1">
      <c r="A33" s="719" t="s">
        <v>529</v>
      </c>
    </row>
    <row r="34" spans="1:1">
      <c r="A34" s="719" t="s">
        <v>530</v>
      </c>
    </row>
    <row r="35" spans="1:1">
      <c r="A35" s="719" t="s">
        <v>531</v>
      </c>
    </row>
    <row r="36" spans="1:1">
      <c r="A36" s="719" t="s">
        <v>532</v>
      </c>
    </row>
  </sheetData>
  <phoneticPr fontId="1"/>
  <conditionalFormatting sqref="S5">
    <cfRule type="expression" dxfId="30" priority="1">
      <formula>COUNTIF(宿泊費リスト,A2)</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68"/>
  <sheetViews>
    <sheetView showGridLines="0" zoomScale="85" zoomScaleNormal="85" zoomScaleSheetLayoutView="87" zoomScalePageLayoutView="80" workbookViewId="0">
      <selection activeCell="U9" sqref="U9:X9"/>
    </sheetView>
  </sheetViews>
  <sheetFormatPr defaultColWidth="4.140625" defaultRowHeight="13.5"/>
  <cols>
    <col min="1" max="1" width="8.140625" style="99" customWidth="1"/>
    <col min="2" max="2" width="4.140625" style="15"/>
    <col min="3" max="3" width="10" style="15" customWidth="1"/>
    <col min="4" max="4" width="19.28515625" style="15" customWidth="1"/>
    <col min="5" max="5" width="9" style="15" customWidth="1"/>
    <col min="6" max="6" width="5.28515625" style="15" customWidth="1"/>
    <col min="7" max="7" width="9.7109375" style="15" customWidth="1"/>
    <col min="8" max="8" width="8.85546875" style="15" customWidth="1"/>
    <col min="9" max="9" width="15.5703125" style="15" customWidth="1"/>
    <col min="10" max="10" width="7.7109375" style="15" customWidth="1"/>
    <col min="11" max="11" width="16.85546875" style="15" customWidth="1"/>
    <col min="12" max="12" width="7.7109375" style="15" customWidth="1"/>
    <col min="13" max="13" width="14.85546875" style="15" customWidth="1"/>
    <col min="14" max="14" width="8.140625" style="15" customWidth="1"/>
    <col min="15" max="15" width="10" style="15" customWidth="1"/>
    <col min="16" max="16" width="9" style="15" customWidth="1"/>
    <col min="17" max="17" width="4.140625" style="15"/>
    <col min="18" max="19" width="3.42578125" style="15" customWidth="1"/>
    <col min="20" max="20" width="8.140625" style="15" customWidth="1"/>
    <col min="21" max="24" width="4.140625" style="15"/>
    <col min="25" max="25" width="26.140625" style="15" customWidth="1"/>
    <col min="26" max="231" width="4.140625" style="15"/>
    <col min="232" max="232" width="4.140625" style="15" customWidth="1"/>
    <col min="233" max="16384" width="4.140625" style="15"/>
  </cols>
  <sheetData>
    <row r="1" spans="1:27" ht="55.5" customHeight="1" thickBot="1"/>
    <row r="2" spans="1:27" ht="21" customHeight="1" thickBot="1">
      <c r="A2" s="1003" t="s">
        <v>72</v>
      </c>
      <c r="B2" s="999"/>
      <c r="C2" s="48"/>
      <c r="D2" s="485" t="s">
        <v>187</v>
      </c>
      <c r="E2" s="525">
        <f>【様式1】!$C$2</f>
        <v>9999</v>
      </c>
      <c r="F2" s="552"/>
      <c r="G2" s="129" t="s">
        <v>73</v>
      </c>
      <c r="H2" s="988" t="str">
        <f>【様式1】!H2</f>
        <v>ABC交響楽団</v>
      </c>
      <c r="I2" s="988"/>
      <c r="J2" s="988"/>
      <c r="K2" s="988"/>
      <c r="L2" s="988"/>
      <c r="M2" s="988"/>
      <c r="N2" s="988"/>
      <c r="P2" s="553"/>
      <c r="S2" s="660" t="s">
        <v>210</v>
      </c>
      <c r="T2" s="1210" t="s">
        <v>43</v>
      </c>
      <c r="U2" s="1210"/>
      <c r="V2" s="1210"/>
      <c r="W2" s="1211"/>
      <c r="X2" s="415" t="s">
        <v>74</v>
      </c>
      <c r="Y2" s="646" t="s">
        <v>46</v>
      </c>
    </row>
    <row r="3" spans="1:27" ht="7.5" customHeight="1" thickBot="1">
      <c r="A3" s="100"/>
      <c r="B3" s="101"/>
      <c r="R3" s="555"/>
      <c r="S3" s="554"/>
      <c r="T3" s="556"/>
      <c r="U3" s="557"/>
      <c r="V3" s="558"/>
      <c r="W3" s="19"/>
      <c r="X3" s="102"/>
      <c r="Y3" s="558"/>
    </row>
    <row r="4" spans="1:27" ht="22.5" customHeight="1">
      <c r="A4" s="1134" t="s">
        <v>489</v>
      </c>
      <c r="B4" s="1134"/>
      <c r="C4" s="1134"/>
      <c r="D4" s="1134"/>
      <c r="E4" s="1134"/>
      <c r="F4" s="1134"/>
      <c r="G4" s="1134"/>
      <c r="H4" s="1134"/>
      <c r="I4" s="1134"/>
      <c r="J4" s="1134"/>
      <c r="K4" s="1134"/>
      <c r="L4" s="1134"/>
      <c r="M4" s="1134"/>
      <c r="N4" s="1134"/>
      <c r="O4" s="1134"/>
      <c r="P4" s="1134"/>
      <c r="S4" s="416" t="s">
        <v>210</v>
      </c>
      <c r="T4" s="1212" t="s">
        <v>75</v>
      </c>
      <c r="U4" s="1213"/>
      <c r="V4" s="1213"/>
      <c r="W4" s="1213"/>
      <c r="X4" s="416" t="s">
        <v>210</v>
      </c>
      <c r="Y4" s="647" t="s">
        <v>330</v>
      </c>
      <c r="Z4" s="48"/>
      <c r="AA4" s="423"/>
    </row>
    <row r="5" spans="1:27" ht="22.5" customHeight="1" thickBot="1">
      <c r="S5" s="551" t="s">
        <v>210</v>
      </c>
      <c r="T5" s="1214" t="s">
        <v>76</v>
      </c>
      <c r="U5" s="1215"/>
      <c r="V5" s="1215"/>
      <c r="W5" s="1215"/>
      <c r="X5" s="568"/>
      <c r="Y5" s="648" t="s">
        <v>77</v>
      </c>
      <c r="Z5" s="48"/>
      <c r="AA5" s="423"/>
    </row>
    <row r="6" spans="1:27" ht="22.5" customHeight="1" thickBot="1">
      <c r="Q6" s="99"/>
      <c r="R6" s="99"/>
      <c r="S6" s="99"/>
      <c r="T6" s="99"/>
      <c r="U6" s="99"/>
      <c r="V6" s="99"/>
      <c r="X6" s="417"/>
      <c r="Y6" s="649" t="s">
        <v>78</v>
      </c>
      <c r="Z6" s="48"/>
      <c r="AA6" s="423"/>
    </row>
    <row r="7" spans="1:27" ht="8.4499999999999993" customHeight="1">
      <c r="Q7" s="99"/>
      <c r="R7" s="99"/>
      <c r="S7" s="99"/>
      <c r="T7" s="99"/>
      <c r="U7" s="99"/>
      <c r="Y7" s="37"/>
    </row>
    <row r="8" spans="1:27" ht="18" customHeight="1">
      <c r="A8" s="1137" t="s">
        <v>79</v>
      </c>
      <c r="B8" s="1138"/>
      <c r="C8" s="1138"/>
      <c r="D8" s="1139"/>
      <c r="E8" s="1216" t="s">
        <v>282</v>
      </c>
      <c r="F8" s="1217"/>
      <c r="G8" s="1217"/>
      <c r="H8" s="1217"/>
      <c r="I8" s="569" t="s">
        <v>372</v>
      </c>
      <c r="J8" s="1218" t="s">
        <v>477</v>
      </c>
      <c r="K8" s="1219"/>
      <c r="L8" s="1219"/>
      <c r="M8" s="1219"/>
      <c r="N8" s="1219"/>
      <c r="O8" s="1219"/>
      <c r="P8" s="1219"/>
      <c r="Q8" s="1219"/>
      <c r="R8" s="1219"/>
      <c r="S8" s="1219"/>
      <c r="T8" s="1219"/>
      <c r="U8" s="424"/>
      <c r="V8" s="424"/>
      <c r="W8" s="424"/>
      <c r="X8" s="424"/>
      <c r="Y8" s="424"/>
    </row>
    <row r="9" spans="1:27" s="103" customFormat="1" ht="18" customHeight="1">
      <c r="A9" s="1140" t="s">
        <v>47</v>
      </c>
      <c r="B9" s="1142" t="s">
        <v>48</v>
      </c>
      <c r="C9" s="1129" t="s">
        <v>49</v>
      </c>
      <c r="D9" s="1131" t="s">
        <v>50</v>
      </c>
      <c r="E9" s="1129" t="s">
        <v>51</v>
      </c>
      <c r="F9" s="1133"/>
      <c r="G9" s="1133"/>
      <c r="H9" s="1144" t="s">
        <v>53</v>
      </c>
      <c r="I9" s="1146" t="s">
        <v>80</v>
      </c>
      <c r="J9" s="1135" t="s">
        <v>231</v>
      </c>
      <c r="K9" s="1148" t="s">
        <v>82</v>
      </c>
      <c r="L9" s="1135" t="s">
        <v>81</v>
      </c>
      <c r="M9" s="1148" t="s">
        <v>83</v>
      </c>
      <c r="N9" s="1135" t="s">
        <v>57</v>
      </c>
      <c r="O9" s="1150" t="s">
        <v>230</v>
      </c>
      <c r="P9" s="1135" t="s">
        <v>231</v>
      </c>
      <c r="Q9" s="1224" t="s">
        <v>275</v>
      </c>
      <c r="R9" s="1148"/>
      <c r="S9" s="1148"/>
      <c r="T9" s="1148"/>
      <c r="U9" s="1192" t="s">
        <v>232</v>
      </c>
      <c r="V9" s="1193"/>
      <c r="W9" s="1193"/>
      <c r="X9" s="1194"/>
      <c r="Y9" s="1190" t="s">
        <v>274</v>
      </c>
    </row>
    <row r="10" spans="1:27" s="103" customFormat="1" ht="18" customHeight="1">
      <c r="A10" s="1141"/>
      <c r="B10" s="1143"/>
      <c r="C10" s="1130"/>
      <c r="D10" s="1132"/>
      <c r="E10" s="1130"/>
      <c r="F10" s="1132"/>
      <c r="G10" s="1132"/>
      <c r="H10" s="1145"/>
      <c r="I10" s="1147"/>
      <c r="J10" s="1136"/>
      <c r="K10" s="1147"/>
      <c r="L10" s="1136"/>
      <c r="M10" s="1147"/>
      <c r="N10" s="1136"/>
      <c r="O10" s="1151"/>
      <c r="P10" s="1149"/>
      <c r="Q10" s="1225"/>
      <c r="R10" s="1147"/>
      <c r="S10" s="1147"/>
      <c r="T10" s="1147"/>
      <c r="U10" s="1228" t="s">
        <v>233</v>
      </c>
      <c r="V10" s="1229"/>
      <c r="W10" s="1230" t="s">
        <v>234</v>
      </c>
      <c r="X10" s="1231"/>
      <c r="Y10" s="1191"/>
    </row>
    <row r="11" spans="1:27" ht="18" customHeight="1">
      <c r="A11" s="54">
        <v>45110</v>
      </c>
      <c r="B11" s="695" t="str">
        <f>IF(A11,TEXT(A11,"aaa"),"")</f>
        <v>月</v>
      </c>
      <c r="C11" s="56" t="s">
        <v>313</v>
      </c>
      <c r="D11" s="768" t="s">
        <v>326</v>
      </c>
      <c r="E11" s="763" t="s">
        <v>318</v>
      </c>
      <c r="F11" s="407" t="s">
        <v>314</v>
      </c>
      <c r="G11" s="66" t="s">
        <v>401</v>
      </c>
      <c r="H11" s="59">
        <v>10</v>
      </c>
      <c r="I11" s="105">
        <v>33000</v>
      </c>
      <c r="J11" s="482" t="s">
        <v>439</v>
      </c>
      <c r="K11" s="105"/>
      <c r="L11" s="482"/>
      <c r="M11" s="105"/>
      <c r="N11" s="482"/>
      <c r="O11" s="601"/>
      <c r="P11" s="478"/>
      <c r="Q11" s="1226" t="s">
        <v>371</v>
      </c>
      <c r="R11" s="1227"/>
      <c r="S11" s="1227"/>
      <c r="T11" s="1227"/>
      <c r="U11" s="1222">
        <v>3</v>
      </c>
      <c r="V11" s="1223"/>
      <c r="W11" s="1183">
        <f t="shared" ref="W11:W17" si="0">U11*1210</f>
        <v>3630</v>
      </c>
      <c r="X11" s="1184"/>
      <c r="Y11" s="657"/>
    </row>
    <row r="12" spans="1:27" ht="18" customHeight="1">
      <c r="A12" s="106"/>
      <c r="B12" s="622"/>
      <c r="C12" s="64" t="s">
        <v>313</v>
      </c>
      <c r="D12" s="764" t="s">
        <v>541</v>
      </c>
      <c r="E12" s="763" t="s">
        <v>401</v>
      </c>
      <c r="F12" s="407" t="s">
        <v>314</v>
      </c>
      <c r="G12" s="767" t="s">
        <v>543</v>
      </c>
      <c r="H12" s="59">
        <v>30</v>
      </c>
      <c r="I12" s="109"/>
      <c r="J12" s="483"/>
      <c r="K12" s="105"/>
      <c r="L12" s="483"/>
      <c r="M12" s="109"/>
      <c r="N12" s="483"/>
      <c r="P12" s="479"/>
      <c r="Q12" s="1187"/>
      <c r="R12" s="1188"/>
      <c r="S12" s="1188"/>
      <c r="T12" s="1189"/>
      <c r="U12" s="1181"/>
      <c r="V12" s="1182"/>
      <c r="W12" s="1185">
        <f t="shared" si="0"/>
        <v>0</v>
      </c>
      <c r="X12" s="1186"/>
      <c r="Y12" s="658"/>
    </row>
    <row r="13" spans="1:27" ht="18" customHeight="1">
      <c r="A13" s="106"/>
      <c r="B13" s="622"/>
      <c r="C13" s="108"/>
      <c r="D13" s="765" t="s">
        <v>540</v>
      </c>
      <c r="E13" s="766" t="s">
        <v>543</v>
      </c>
      <c r="F13" s="407" t="s">
        <v>314</v>
      </c>
      <c r="G13" s="66" t="s">
        <v>324</v>
      </c>
      <c r="H13" s="59">
        <v>90</v>
      </c>
      <c r="I13" s="109"/>
      <c r="J13" s="483"/>
      <c r="K13" s="105"/>
      <c r="L13" s="483"/>
      <c r="M13" s="109">
        <v>1480</v>
      </c>
      <c r="N13" s="483" t="s">
        <v>442</v>
      </c>
      <c r="O13" s="683">
        <v>1500</v>
      </c>
      <c r="P13" s="479" t="s">
        <v>443</v>
      </c>
      <c r="Q13" s="1187"/>
      <c r="R13" s="1188"/>
      <c r="S13" s="1188"/>
      <c r="T13" s="1189"/>
      <c r="U13" s="1181"/>
      <c r="V13" s="1182"/>
      <c r="W13" s="1185">
        <f t="shared" si="0"/>
        <v>0</v>
      </c>
      <c r="X13" s="1186"/>
      <c r="Y13" s="658"/>
    </row>
    <row r="14" spans="1:27" ht="18" customHeight="1">
      <c r="A14" s="106"/>
      <c r="B14" s="622"/>
      <c r="C14" s="108"/>
      <c r="D14" s="769"/>
      <c r="E14" s="766"/>
      <c r="F14" s="407"/>
      <c r="G14" s="66"/>
      <c r="H14" s="59"/>
      <c r="I14" s="109"/>
      <c r="J14" s="483"/>
      <c r="K14" s="105"/>
      <c r="L14" s="483"/>
      <c r="M14" s="109"/>
      <c r="N14" s="483"/>
      <c r="O14" s="602"/>
      <c r="P14" s="479"/>
      <c r="Q14" s="1187"/>
      <c r="R14" s="1188"/>
      <c r="S14" s="1188"/>
      <c r="T14" s="1189"/>
      <c r="U14" s="1181"/>
      <c r="V14" s="1182"/>
      <c r="W14" s="1185">
        <f t="shared" si="0"/>
        <v>0</v>
      </c>
      <c r="X14" s="1186"/>
      <c r="Y14" s="658"/>
    </row>
    <row r="15" spans="1:27" ht="18" customHeight="1">
      <c r="A15" s="63">
        <v>45111</v>
      </c>
      <c r="B15" s="695" t="str">
        <f t="shared" ref="B15" si="1">IF(A15,TEXT(A15,"aaa"),"")</f>
        <v>火</v>
      </c>
      <c r="C15" s="64" t="s">
        <v>336</v>
      </c>
      <c r="D15" s="65" t="s">
        <v>334</v>
      </c>
      <c r="E15" s="64" t="s">
        <v>324</v>
      </c>
      <c r="F15" s="407" t="s">
        <v>329</v>
      </c>
      <c r="G15" s="66" t="s">
        <v>334</v>
      </c>
      <c r="H15" s="59">
        <v>20</v>
      </c>
      <c r="I15" s="109">
        <v>30000</v>
      </c>
      <c r="J15" s="483" t="s">
        <v>440</v>
      </c>
      <c r="K15" s="105"/>
      <c r="L15" s="483"/>
      <c r="M15" s="109"/>
      <c r="N15" s="483"/>
      <c r="O15" s="602"/>
      <c r="P15" s="479"/>
      <c r="Q15" s="1220" t="s">
        <v>371</v>
      </c>
      <c r="R15" s="1221"/>
      <c r="S15" s="1221"/>
      <c r="T15" s="1221"/>
      <c r="U15" s="1181">
        <v>1</v>
      </c>
      <c r="V15" s="1182"/>
      <c r="W15" s="1185">
        <f t="shared" si="0"/>
        <v>1210</v>
      </c>
      <c r="X15" s="1186"/>
      <c r="Y15" s="658"/>
    </row>
    <row r="16" spans="1:27" ht="18" customHeight="1">
      <c r="A16" s="106"/>
      <c r="B16" s="622"/>
      <c r="C16" s="108"/>
      <c r="D16" s="104"/>
      <c r="E16" s="64" t="s">
        <v>334</v>
      </c>
      <c r="F16" s="407" t="s">
        <v>329</v>
      </c>
      <c r="G16" s="66" t="s">
        <v>337</v>
      </c>
      <c r="H16" s="59">
        <v>15</v>
      </c>
      <c r="I16" s="109"/>
      <c r="J16" s="483"/>
      <c r="K16" s="105">
        <v>2600</v>
      </c>
      <c r="L16" s="483" t="s">
        <v>441</v>
      </c>
      <c r="M16" s="109"/>
      <c r="N16" s="483"/>
      <c r="O16" s="602"/>
      <c r="P16" s="479"/>
      <c r="Q16" s="1187"/>
      <c r="R16" s="1188"/>
      <c r="S16" s="1188"/>
      <c r="T16" s="1189"/>
      <c r="U16" s="1181"/>
      <c r="V16" s="1182"/>
      <c r="W16" s="1185">
        <f t="shared" si="0"/>
        <v>0</v>
      </c>
      <c r="X16" s="1186"/>
      <c r="Y16" s="658"/>
    </row>
    <row r="17" spans="1:25" ht="18" customHeight="1">
      <c r="A17" s="106"/>
      <c r="B17" s="622"/>
      <c r="C17" s="108"/>
      <c r="D17" s="104"/>
      <c r="E17" s="107"/>
      <c r="F17" s="407"/>
      <c r="G17" s="108"/>
      <c r="H17" s="420"/>
      <c r="I17" s="109"/>
      <c r="J17" s="483"/>
      <c r="K17" s="105"/>
      <c r="L17" s="483"/>
      <c r="M17" s="109"/>
      <c r="N17" s="483"/>
      <c r="O17" s="602"/>
      <c r="P17" s="479"/>
      <c r="Q17" s="1187"/>
      <c r="R17" s="1188"/>
      <c r="S17" s="1188"/>
      <c r="T17" s="1189"/>
      <c r="U17" s="1181"/>
      <c r="V17" s="1182"/>
      <c r="W17" s="1185">
        <f t="shared" si="0"/>
        <v>0</v>
      </c>
      <c r="X17" s="1186"/>
      <c r="Y17" s="658"/>
    </row>
    <row r="18" spans="1:25" ht="18" customHeight="1">
      <c r="A18" s="106"/>
      <c r="B18" s="622"/>
      <c r="C18" s="108"/>
      <c r="D18" s="104"/>
      <c r="E18" s="107"/>
      <c r="F18" s="407"/>
      <c r="G18" s="108"/>
      <c r="H18" s="420"/>
      <c r="I18" s="109"/>
      <c r="J18" s="483"/>
      <c r="K18" s="105"/>
      <c r="L18" s="483"/>
      <c r="M18" s="109"/>
      <c r="N18" s="483"/>
      <c r="O18" s="602"/>
      <c r="P18" s="479"/>
      <c r="Q18" s="1187"/>
      <c r="R18" s="1188"/>
      <c r="S18" s="1188"/>
      <c r="T18" s="1189"/>
      <c r="U18" s="1181"/>
      <c r="V18" s="1182"/>
      <c r="W18" s="1185">
        <f t="shared" ref="W18:W27" si="2">U18*1210</f>
        <v>0</v>
      </c>
      <c r="X18" s="1186"/>
      <c r="Y18" s="658"/>
    </row>
    <row r="19" spans="1:25" ht="18" customHeight="1">
      <c r="A19" s="106"/>
      <c r="B19" s="622"/>
      <c r="C19" s="108"/>
      <c r="D19" s="104"/>
      <c r="E19" s="107"/>
      <c r="F19" s="407"/>
      <c r="G19" s="108"/>
      <c r="H19" s="420"/>
      <c r="I19" s="109"/>
      <c r="J19" s="483"/>
      <c r="K19" s="105"/>
      <c r="L19" s="483"/>
      <c r="M19" s="109"/>
      <c r="N19" s="483"/>
      <c r="O19" s="602"/>
      <c r="P19" s="479"/>
      <c r="Q19" s="1187"/>
      <c r="R19" s="1188"/>
      <c r="S19" s="1188"/>
      <c r="T19" s="1189"/>
      <c r="U19" s="1181"/>
      <c r="V19" s="1182"/>
      <c r="W19" s="1185">
        <f t="shared" si="2"/>
        <v>0</v>
      </c>
      <c r="X19" s="1186"/>
      <c r="Y19" s="658"/>
    </row>
    <row r="20" spans="1:25" ht="18" customHeight="1">
      <c r="A20" s="106"/>
      <c r="B20" s="622" t="str">
        <f t="shared" ref="B20:B27" si="3">IF(A20,TEXT(A20,"aaa"),"")</f>
        <v/>
      </c>
      <c r="C20" s="108"/>
      <c r="D20" s="104"/>
      <c r="E20" s="107"/>
      <c r="F20" s="407"/>
      <c r="G20" s="108"/>
      <c r="H20" s="420"/>
      <c r="I20" s="109"/>
      <c r="J20" s="483"/>
      <c r="K20" s="105"/>
      <c r="L20" s="483"/>
      <c r="M20" s="109"/>
      <c r="N20" s="483"/>
      <c r="O20" s="602"/>
      <c r="P20" s="479"/>
      <c r="Q20" s="1187"/>
      <c r="R20" s="1188"/>
      <c r="S20" s="1188"/>
      <c r="T20" s="1189"/>
      <c r="U20" s="1181"/>
      <c r="V20" s="1182"/>
      <c r="W20" s="1185">
        <f t="shared" si="2"/>
        <v>0</v>
      </c>
      <c r="X20" s="1186"/>
      <c r="Y20" s="658"/>
    </row>
    <row r="21" spans="1:25" ht="18" customHeight="1">
      <c r="A21" s="106"/>
      <c r="B21" s="622" t="str">
        <f t="shared" si="3"/>
        <v/>
      </c>
      <c r="C21" s="108"/>
      <c r="D21" s="104"/>
      <c r="E21" s="107"/>
      <c r="F21" s="407"/>
      <c r="G21" s="108"/>
      <c r="H21" s="420"/>
      <c r="I21" s="109"/>
      <c r="J21" s="483"/>
      <c r="K21" s="105"/>
      <c r="L21" s="483"/>
      <c r="M21" s="109"/>
      <c r="N21" s="483"/>
      <c r="O21" s="602"/>
      <c r="P21" s="479"/>
      <c r="Q21" s="1187"/>
      <c r="R21" s="1188"/>
      <c r="S21" s="1188"/>
      <c r="T21" s="1189"/>
      <c r="U21" s="1181"/>
      <c r="V21" s="1182"/>
      <c r="W21" s="1185">
        <f t="shared" si="2"/>
        <v>0</v>
      </c>
      <c r="X21" s="1186"/>
      <c r="Y21" s="658"/>
    </row>
    <row r="22" spans="1:25" ht="18" customHeight="1">
      <c r="A22" s="106"/>
      <c r="B22" s="622" t="str">
        <f t="shared" si="3"/>
        <v/>
      </c>
      <c r="C22" s="108"/>
      <c r="D22" s="104"/>
      <c r="E22" s="107"/>
      <c r="F22" s="407"/>
      <c r="G22" s="108"/>
      <c r="H22" s="420"/>
      <c r="I22" s="109"/>
      <c r="J22" s="483"/>
      <c r="K22" s="105"/>
      <c r="L22" s="483"/>
      <c r="M22" s="109"/>
      <c r="N22" s="483"/>
      <c r="O22" s="602"/>
      <c r="P22" s="479"/>
      <c r="Q22" s="1187"/>
      <c r="R22" s="1188"/>
      <c r="S22" s="1188"/>
      <c r="T22" s="1189"/>
      <c r="U22" s="1181"/>
      <c r="V22" s="1182"/>
      <c r="W22" s="1185">
        <f t="shared" si="2"/>
        <v>0</v>
      </c>
      <c r="X22" s="1186"/>
      <c r="Y22" s="658"/>
    </row>
    <row r="23" spans="1:25" ht="18" customHeight="1">
      <c r="A23" s="106"/>
      <c r="B23" s="622" t="str">
        <f t="shared" si="3"/>
        <v/>
      </c>
      <c r="C23" s="108"/>
      <c r="D23" s="104"/>
      <c r="E23" s="107"/>
      <c r="F23" s="407"/>
      <c r="G23" s="108"/>
      <c r="H23" s="420"/>
      <c r="I23" s="109"/>
      <c r="J23" s="483"/>
      <c r="K23" s="105"/>
      <c r="L23" s="483"/>
      <c r="M23" s="109"/>
      <c r="N23" s="483"/>
      <c r="O23" s="602"/>
      <c r="P23" s="479"/>
      <c r="Q23" s="1187"/>
      <c r="R23" s="1188"/>
      <c r="S23" s="1188"/>
      <c r="T23" s="1189"/>
      <c r="U23" s="1181"/>
      <c r="V23" s="1182"/>
      <c r="W23" s="1185">
        <f t="shared" si="2"/>
        <v>0</v>
      </c>
      <c r="X23" s="1186"/>
      <c r="Y23" s="658"/>
    </row>
    <row r="24" spans="1:25" ht="18" customHeight="1">
      <c r="A24" s="106"/>
      <c r="B24" s="622" t="str">
        <f t="shared" si="3"/>
        <v/>
      </c>
      <c r="C24" s="108"/>
      <c r="D24" s="104"/>
      <c r="E24" s="107"/>
      <c r="F24" s="407"/>
      <c r="G24" s="108"/>
      <c r="H24" s="420"/>
      <c r="I24" s="109"/>
      <c r="J24" s="483"/>
      <c r="K24" s="105"/>
      <c r="L24" s="483"/>
      <c r="M24" s="109"/>
      <c r="N24" s="483"/>
      <c r="O24" s="602"/>
      <c r="P24" s="479"/>
      <c r="Q24" s="1187"/>
      <c r="R24" s="1188"/>
      <c r="S24" s="1188"/>
      <c r="T24" s="1189"/>
      <c r="U24" s="1181"/>
      <c r="V24" s="1182"/>
      <c r="W24" s="1185">
        <f t="shared" si="2"/>
        <v>0</v>
      </c>
      <c r="X24" s="1186"/>
      <c r="Y24" s="658"/>
    </row>
    <row r="25" spans="1:25" ht="18" customHeight="1">
      <c r="A25" s="106"/>
      <c r="B25" s="622" t="str">
        <f t="shared" si="3"/>
        <v/>
      </c>
      <c r="C25" s="108"/>
      <c r="D25" s="104"/>
      <c r="E25" s="107"/>
      <c r="F25" s="407"/>
      <c r="G25" s="108"/>
      <c r="H25" s="420"/>
      <c r="I25" s="109"/>
      <c r="J25" s="483"/>
      <c r="K25" s="105"/>
      <c r="L25" s="483"/>
      <c r="M25" s="109"/>
      <c r="N25" s="483"/>
      <c r="O25" s="602"/>
      <c r="P25" s="479"/>
      <c r="Q25" s="1187"/>
      <c r="R25" s="1188"/>
      <c r="S25" s="1188"/>
      <c r="T25" s="1189"/>
      <c r="U25" s="1181"/>
      <c r="V25" s="1182"/>
      <c r="W25" s="1185">
        <f t="shared" si="2"/>
        <v>0</v>
      </c>
      <c r="X25" s="1186"/>
      <c r="Y25" s="658"/>
    </row>
    <row r="26" spans="1:25" ht="18" customHeight="1">
      <c r="A26" s="106"/>
      <c r="B26" s="622" t="str">
        <f t="shared" si="3"/>
        <v/>
      </c>
      <c r="C26" s="108"/>
      <c r="D26" s="104"/>
      <c r="E26" s="107"/>
      <c r="F26" s="407"/>
      <c r="G26" s="108"/>
      <c r="H26" s="420"/>
      <c r="I26" s="109"/>
      <c r="J26" s="483"/>
      <c r="K26" s="105"/>
      <c r="L26" s="483"/>
      <c r="M26" s="109"/>
      <c r="N26" s="483"/>
      <c r="O26" s="602"/>
      <c r="P26" s="479"/>
      <c r="Q26" s="1187"/>
      <c r="R26" s="1188"/>
      <c r="S26" s="1188"/>
      <c r="T26" s="1189"/>
      <c r="U26" s="1181"/>
      <c r="V26" s="1182"/>
      <c r="W26" s="1185">
        <f t="shared" si="2"/>
        <v>0</v>
      </c>
      <c r="X26" s="1186"/>
      <c r="Y26" s="658"/>
    </row>
    <row r="27" spans="1:25" ht="18" customHeight="1" thickBot="1">
      <c r="A27" s="110"/>
      <c r="B27" s="623" t="str">
        <f t="shared" si="3"/>
        <v/>
      </c>
      <c r="C27" s="112"/>
      <c r="D27" s="549"/>
      <c r="E27" s="111"/>
      <c r="F27" s="408"/>
      <c r="G27" s="112"/>
      <c r="H27" s="421"/>
      <c r="I27" s="113"/>
      <c r="J27" s="484"/>
      <c r="K27" s="271"/>
      <c r="L27" s="484"/>
      <c r="M27" s="113"/>
      <c r="N27" s="484"/>
      <c r="O27" s="603"/>
      <c r="P27" s="480"/>
      <c r="Q27" s="1195"/>
      <c r="R27" s="1196"/>
      <c r="S27" s="1196"/>
      <c r="T27" s="1197"/>
      <c r="U27" s="1208"/>
      <c r="V27" s="1209"/>
      <c r="W27" s="1185">
        <f t="shared" si="2"/>
        <v>0</v>
      </c>
      <c r="X27" s="1186"/>
      <c r="Y27" s="659"/>
    </row>
    <row r="28" spans="1:25" ht="18" customHeight="1" thickTop="1" thickBot="1">
      <c r="A28" s="114"/>
      <c r="B28" s="115"/>
      <c r="C28" s="1128"/>
      <c r="D28" s="1128"/>
      <c r="E28" s="116"/>
      <c r="F28" s="419"/>
      <c r="G28" s="117"/>
      <c r="H28" s="621">
        <f>ROUNDDOWN(SUM(H11:H27),0)</f>
        <v>165</v>
      </c>
      <c r="I28" s="620">
        <f>SUM(I11:I27)</f>
        <v>63000</v>
      </c>
      <c r="J28" s="481"/>
      <c r="K28" s="620">
        <f>SUM(K11:K27)</f>
        <v>2600</v>
      </c>
      <c r="L28" s="481"/>
      <c r="M28" s="620">
        <f>SUM(M11:M27)</f>
        <v>1480</v>
      </c>
      <c r="N28" s="481"/>
      <c r="O28" s="620">
        <f>SUM(O11:O27)</f>
        <v>1500</v>
      </c>
      <c r="P28" s="681"/>
      <c r="Q28" s="1198"/>
      <c r="R28" s="1198"/>
      <c r="S28" s="1198"/>
      <c r="T28" s="1199"/>
      <c r="U28" s="1200">
        <f>SUM(W11:X27)</f>
        <v>4840</v>
      </c>
      <c r="V28" s="1201"/>
      <c r="W28" s="1201"/>
      <c r="X28" s="1202"/>
      <c r="Y28" s="550"/>
    </row>
    <row r="29" spans="1:25" ht="25.5" customHeight="1" thickBot="1">
      <c r="Q29" s="425"/>
      <c r="R29" s="425"/>
      <c r="S29" s="425"/>
      <c r="T29" s="426" t="s">
        <v>235</v>
      </c>
      <c r="U29" s="1203">
        <f>SUM(I28:M28,O28,U28)</f>
        <v>73420</v>
      </c>
      <c r="V29" s="1204"/>
      <c r="W29" s="1204"/>
      <c r="X29" s="1205"/>
    </row>
    <row r="30" spans="1:25" ht="18" customHeight="1" thickBot="1">
      <c r="Q30" s="118"/>
      <c r="R30" s="6"/>
      <c r="S30" s="118"/>
      <c r="T30" s="119"/>
      <c r="U30" s="5"/>
      <c r="V30" s="5"/>
      <c r="W30" s="5"/>
      <c r="X30" s="5"/>
    </row>
    <row r="31" spans="1:25" ht="18" customHeight="1" thickBot="1">
      <c r="A31" s="1153" t="s">
        <v>84</v>
      </c>
      <c r="B31" s="977"/>
      <c r="C31" s="977"/>
      <c r="D31" s="977"/>
      <c r="E31" s="977"/>
      <c r="F31" s="977"/>
      <c r="G31" s="977"/>
      <c r="H31" s="977"/>
      <c r="I31" s="977"/>
      <c r="J31" s="977"/>
      <c r="K31" s="977"/>
      <c r="L31" s="977"/>
      <c r="M31" s="978"/>
      <c r="Q31" s="678" t="s">
        <v>266</v>
      </c>
      <c r="R31" s="679"/>
      <c r="S31" s="679"/>
      <c r="T31" s="680"/>
      <c r="U31" s="1206">
        <v>45535</v>
      </c>
      <c r="V31" s="1206"/>
      <c r="W31" s="1206"/>
      <c r="X31" s="1207"/>
    </row>
    <row r="32" spans="1:25" s="120" customFormat="1" ht="18" customHeight="1">
      <c r="A32" s="1154" t="s">
        <v>85</v>
      </c>
      <c r="B32" s="1155"/>
      <c r="C32" s="1155"/>
      <c r="D32" s="1156"/>
      <c r="E32" s="422" t="s">
        <v>86</v>
      </c>
      <c r="F32" s="1168" t="s">
        <v>87</v>
      </c>
      <c r="G32" s="1169"/>
      <c r="H32" s="1157" t="s">
        <v>85</v>
      </c>
      <c r="I32" s="1158"/>
      <c r="J32" s="1159"/>
      <c r="K32" s="270" t="s">
        <v>86</v>
      </c>
      <c r="L32" s="1160" t="s">
        <v>87</v>
      </c>
      <c r="M32" s="1161"/>
      <c r="S32" s="118"/>
      <c r="Y32" s="15"/>
    </row>
    <row r="33" spans="1:13" ht="18" customHeight="1">
      <c r="A33" s="1162">
        <v>1</v>
      </c>
      <c r="B33" s="1163"/>
      <c r="C33" s="1164" t="s">
        <v>371</v>
      </c>
      <c r="D33" s="1165"/>
      <c r="E33" s="624">
        <f ca="1">SUMIF(Q:T,C33,U:V)</f>
        <v>4</v>
      </c>
      <c r="F33" s="1170">
        <f ca="1">E33*1210</f>
        <v>4840</v>
      </c>
      <c r="G33" s="1167"/>
      <c r="H33" s="121">
        <v>4</v>
      </c>
      <c r="I33" s="1164"/>
      <c r="J33" s="1165"/>
      <c r="K33" s="624">
        <f ca="1">SUMIF(Q:T,I33,U:V)</f>
        <v>0</v>
      </c>
      <c r="L33" s="1166">
        <f ca="1">K33*1210</f>
        <v>0</v>
      </c>
      <c r="M33" s="1167"/>
    </row>
    <row r="34" spans="1:13" ht="18" customHeight="1">
      <c r="A34" s="1176">
        <v>2</v>
      </c>
      <c r="B34" s="1177"/>
      <c r="C34" s="1178"/>
      <c r="D34" s="1179"/>
      <c r="E34" s="624">
        <f ca="1">SUMIF(Q:T,C34,U:V)</f>
        <v>0</v>
      </c>
      <c r="F34" s="1126">
        <f ca="1">E34*1210</f>
        <v>0</v>
      </c>
      <c r="G34" s="1127"/>
      <c r="H34" s="122">
        <v>5</v>
      </c>
      <c r="I34" s="1178"/>
      <c r="J34" s="1179"/>
      <c r="K34" s="624">
        <f ca="1">SUMIF(Q:T,I34,U:V)</f>
        <v>0</v>
      </c>
      <c r="L34" s="1180">
        <f ca="1">K34*1210</f>
        <v>0</v>
      </c>
      <c r="M34" s="1127"/>
    </row>
    <row r="35" spans="1:13" ht="18" customHeight="1">
      <c r="A35" s="1171">
        <v>3</v>
      </c>
      <c r="B35" s="1172"/>
      <c r="C35" s="1173"/>
      <c r="D35" s="1174"/>
      <c r="E35" s="625">
        <f ca="1">SUMIF(Q:T,C35,U:V)</f>
        <v>0</v>
      </c>
      <c r="F35" s="1124">
        <f ca="1">E35*1210</f>
        <v>0</v>
      </c>
      <c r="G35" s="1125"/>
      <c r="H35" s="123">
        <v>6</v>
      </c>
      <c r="I35" s="1173"/>
      <c r="J35" s="1174"/>
      <c r="K35" s="625">
        <f ca="1">SUMIF(Q:T,I35,U:V)</f>
        <v>0</v>
      </c>
      <c r="L35" s="1175">
        <f ca="1">K35*1210</f>
        <v>0</v>
      </c>
      <c r="M35" s="1125"/>
    </row>
    <row r="36" spans="1:13" ht="18" customHeight="1"/>
    <row r="37" spans="1:13" ht="18" customHeight="1">
      <c r="A37" s="124" t="s">
        <v>88</v>
      </c>
    </row>
    <row r="38" spans="1:13">
      <c r="A38" s="1123" t="s">
        <v>171</v>
      </c>
      <c r="B38" s="1123"/>
      <c r="C38" s="1123"/>
      <c r="D38" s="1123"/>
      <c r="E38" s="1123"/>
      <c r="F38" s="1123"/>
      <c r="G38" s="1123"/>
    </row>
    <row r="39" spans="1:13">
      <c r="A39" s="15"/>
    </row>
    <row r="40" spans="1:13">
      <c r="A40" s="15"/>
    </row>
    <row r="41" spans="1:13">
      <c r="A41" s="15"/>
    </row>
    <row r="42" spans="1:13">
      <c r="A42" s="15"/>
    </row>
    <row r="43" spans="1:13">
      <c r="A43" s="15"/>
    </row>
    <row r="44" spans="1:13">
      <c r="A44" s="15"/>
    </row>
    <row r="45" spans="1:13">
      <c r="A45" s="15"/>
    </row>
    <row r="46" spans="1:13">
      <c r="A46" s="15"/>
    </row>
    <row r="47" spans="1:13">
      <c r="A47" s="15"/>
    </row>
    <row r="48" spans="1:13">
      <c r="A48" s="15"/>
    </row>
    <row r="49" spans="1:18">
      <c r="A49" s="15"/>
    </row>
    <row r="50" spans="1:18">
      <c r="A50" s="15"/>
    </row>
    <row r="51" spans="1:18">
      <c r="A51" s="15"/>
    </row>
    <row r="52" spans="1:18">
      <c r="A52" s="15"/>
    </row>
    <row r="53" spans="1:18">
      <c r="A53" s="15"/>
    </row>
    <row r="54" spans="1:18">
      <c r="A54" s="15"/>
    </row>
    <row r="55" spans="1:18">
      <c r="A55" s="15"/>
    </row>
    <row r="56" spans="1:18">
      <c r="A56" s="15"/>
    </row>
    <row r="57" spans="1:18">
      <c r="A57" s="15"/>
    </row>
    <row r="58" spans="1:18">
      <c r="A58" s="15"/>
    </row>
    <row r="59" spans="1:18">
      <c r="A59" s="15"/>
    </row>
    <row r="60" spans="1:18">
      <c r="A60" s="15"/>
    </row>
    <row r="61" spans="1:18">
      <c r="A61" s="15"/>
    </row>
    <row r="62" spans="1:18">
      <c r="A62" s="15"/>
    </row>
    <row r="63" spans="1:18">
      <c r="J63" s="1152"/>
      <c r="K63" s="1152"/>
      <c r="L63" s="1152"/>
    </row>
    <row r="64" spans="1:18">
      <c r="J64" s="1152"/>
      <c r="K64" s="1152"/>
      <c r="L64" s="1152"/>
      <c r="M64" s="1152"/>
      <c r="N64" s="1152"/>
      <c r="O64" s="1152"/>
      <c r="P64" s="1152"/>
      <c r="Q64" s="1152"/>
      <c r="R64" s="1152"/>
    </row>
    <row r="65" spans="10:18">
      <c r="J65" s="1152"/>
      <c r="K65" s="1152"/>
      <c r="L65" s="1152"/>
      <c r="M65" s="1152"/>
      <c r="N65" s="1152"/>
      <c r="O65" s="1152"/>
      <c r="P65" s="1152"/>
      <c r="Q65" s="1152"/>
      <c r="R65" s="1152"/>
    </row>
    <row r="66" spans="10:18">
      <c r="J66" s="1152"/>
      <c r="K66" s="1152"/>
      <c r="L66" s="1152"/>
      <c r="M66" s="1152"/>
      <c r="N66" s="1152"/>
      <c r="O66" s="1152"/>
      <c r="P66" s="1152"/>
      <c r="Q66" s="1152"/>
      <c r="R66" s="1152"/>
    </row>
    <row r="67" spans="10:18">
      <c r="J67" s="1152"/>
      <c r="K67" s="1152"/>
      <c r="L67" s="1152"/>
      <c r="M67" s="1152"/>
      <c r="N67" s="1152"/>
      <c r="O67" s="1152"/>
      <c r="P67" s="1152"/>
      <c r="Q67" s="1152"/>
      <c r="R67" s="1152"/>
    </row>
    <row r="68" spans="10:18">
      <c r="J68" s="1152"/>
      <c r="K68" s="1152"/>
      <c r="L68" s="1152"/>
      <c r="M68" s="1152"/>
      <c r="N68" s="1152"/>
      <c r="O68" s="1152"/>
      <c r="P68" s="1152"/>
      <c r="Q68" s="1152"/>
      <c r="R68" s="1152"/>
    </row>
  </sheetData>
  <mergeCells count="111">
    <mergeCell ref="T2:W2"/>
    <mergeCell ref="T4:W4"/>
    <mergeCell ref="T5:W5"/>
    <mergeCell ref="E8:H8"/>
    <mergeCell ref="J8:T8"/>
    <mergeCell ref="U18:V18"/>
    <mergeCell ref="U17:V17"/>
    <mergeCell ref="U16:V16"/>
    <mergeCell ref="U15:V15"/>
    <mergeCell ref="U14:V14"/>
    <mergeCell ref="Q12:T12"/>
    <mergeCell ref="Q13:T13"/>
    <mergeCell ref="Q14:T14"/>
    <mergeCell ref="Q15:T15"/>
    <mergeCell ref="Q16:T16"/>
    <mergeCell ref="Q17:T17"/>
    <mergeCell ref="Q18:T18"/>
    <mergeCell ref="U11:V11"/>
    <mergeCell ref="U12:V12"/>
    <mergeCell ref="W12:X12"/>
    <mergeCell ref="Q9:T10"/>
    <mergeCell ref="Q11:T11"/>
    <mergeCell ref="U10:V10"/>
    <mergeCell ref="W10:X10"/>
    <mergeCell ref="Q27:T27"/>
    <mergeCell ref="Q28:T28"/>
    <mergeCell ref="U28:X28"/>
    <mergeCell ref="U29:X29"/>
    <mergeCell ref="U31:X31"/>
    <mergeCell ref="Q19:T19"/>
    <mergeCell ref="Q21:T21"/>
    <mergeCell ref="Q20:T20"/>
    <mergeCell ref="U27:V27"/>
    <mergeCell ref="W27:X27"/>
    <mergeCell ref="U19:V19"/>
    <mergeCell ref="W19:X19"/>
    <mergeCell ref="U20:V20"/>
    <mergeCell ref="W20:X20"/>
    <mergeCell ref="W21:X21"/>
    <mergeCell ref="U22:V22"/>
    <mergeCell ref="W22:X22"/>
    <mergeCell ref="U23:V23"/>
    <mergeCell ref="W23:X23"/>
    <mergeCell ref="U24:V24"/>
    <mergeCell ref="W24:X24"/>
    <mergeCell ref="U21:V21"/>
    <mergeCell ref="U25:V25"/>
    <mergeCell ref="W25:X25"/>
    <mergeCell ref="U26:V26"/>
    <mergeCell ref="W11:X11"/>
    <mergeCell ref="W26:X26"/>
    <mergeCell ref="Q22:T22"/>
    <mergeCell ref="Q23:T23"/>
    <mergeCell ref="Y9:Y10"/>
    <mergeCell ref="U13:V13"/>
    <mergeCell ref="W13:X13"/>
    <mergeCell ref="W17:X17"/>
    <mergeCell ref="W18:X18"/>
    <mergeCell ref="W14:X14"/>
    <mergeCell ref="W15:X15"/>
    <mergeCell ref="W16:X16"/>
    <mergeCell ref="U9:X9"/>
    <mergeCell ref="Q24:T24"/>
    <mergeCell ref="Q25:T25"/>
    <mergeCell ref="Q26:T26"/>
    <mergeCell ref="J67:R67"/>
    <mergeCell ref="J68:R68"/>
    <mergeCell ref="J65:R65"/>
    <mergeCell ref="J66:R66"/>
    <mergeCell ref="A31:M31"/>
    <mergeCell ref="A32:D32"/>
    <mergeCell ref="H32:J32"/>
    <mergeCell ref="L32:M32"/>
    <mergeCell ref="A33:B33"/>
    <mergeCell ref="C33:D33"/>
    <mergeCell ref="I33:J33"/>
    <mergeCell ref="L33:M33"/>
    <mergeCell ref="F32:G32"/>
    <mergeCell ref="F33:G33"/>
    <mergeCell ref="A35:B35"/>
    <mergeCell ref="C35:D35"/>
    <mergeCell ref="I35:J35"/>
    <mergeCell ref="L35:M35"/>
    <mergeCell ref="J63:L63"/>
    <mergeCell ref="J64:R64"/>
    <mergeCell ref="A34:B34"/>
    <mergeCell ref="C34:D34"/>
    <mergeCell ref="I34:J34"/>
    <mergeCell ref="L34:M34"/>
    <mergeCell ref="A38:G38"/>
    <mergeCell ref="F35:G35"/>
    <mergeCell ref="F34:G34"/>
    <mergeCell ref="C28:D28"/>
    <mergeCell ref="C9:C10"/>
    <mergeCell ref="D9:D10"/>
    <mergeCell ref="E9:G10"/>
    <mergeCell ref="A2:B2"/>
    <mergeCell ref="A4:P4"/>
    <mergeCell ref="H2:N2"/>
    <mergeCell ref="N9:N10"/>
    <mergeCell ref="A8:D8"/>
    <mergeCell ref="A9:A10"/>
    <mergeCell ref="B9:B10"/>
    <mergeCell ref="J9:J10"/>
    <mergeCell ref="H9:H10"/>
    <mergeCell ref="I9:I10"/>
    <mergeCell ref="M9:M10"/>
    <mergeCell ref="P9:P10"/>
    <mergeCell ref="O9:O10"/>
    <mergeCell ref="K9:K10"/>
    <mergeCell ref="L9:L10"/>
  </mergeCells>
  <phoneticPr fontId="1"/>
  <conditionalFormatting sqref="E8">
    <cfRule type="expression" dxfId="29" priority="2">
      <formula>$X$6="○"</formula>
    </cfRule>
    <cfRule type="expression" dxfId="28" priority="3">
      <formula>$X$4="○"</formula>
    </cfRule>
  </conditionalFormatting>
  <conditionalFormatting sqref="I8">
    <cfRule type="expression" dxfId="27" priority="10">
      <formula>$X$6="○"</formula>
    </cfRule>
  </conditionalFormatting>
  <conditionalFormatting sqref="J8">
    <cfRule type="expression" dxfId="26" priority="12">
      <formula>$X$6="○"</formula>
    </cfRule>
    <cfRule type="expression" dxfId="25" priority="13">
      <formula>$X$5="○"</formula>
    </cfRule>
  </conditionalFormatting>
  <conditionalFormatting sqref="O11 K11:K27 O13:O27 Q11:X27">
    <cfRule type="expression" dxfId="24" priority="1">
      <formula>$X$6="○"</formula>
    </cfRule>
  </conditionalFormatting>
  <dataValidations xWindow="1164" yWindow="462" count="14">
    <dataValidation type="list" allowBlank="1" showInputMessage="1" showErrorMessage="1" sqref="I8">
      <formula1>"✓,　"</formula1>
    </dataValidation>
    <dataValidation allowBlank="1" showInputMessage="1" showErrorMessage="1" prompt="最終支払日のみ記入してください。" sqref="U31"/>
    <dataValidation type="list" allowBlank="1" showInputMessage="1" prompt="複数台ある場合は、プルダウンより当該車両を選択してください。手入力も可能です。_x000a_" sqref="Y5">
      <formula1>"団体所有車両①,団体所有車両②,団体所有車両③"</formula1>
    </dataValidation>
    <dataValidation allowBlank="1" showInputMessage="1" showErrorMessage="1" prompt="日付から距離までは様式4からコピー&amp;ペーストして記入いただけます。" sqref="D16:D27 D14"/>
    <dataValidation type="list" allowBlank="1" showInputMessage="1" promptTitle="【⇔を選択した場合】" prompt="往復分の距離を記入してください。_x000a_" sqref="F17:F27">
      <formula1>"⇒,⇔,－"</formula1>
    </dataValidation>
    <dataValidation allowBlank="1" showInputMessage="1" showErrorMessage="1" prompt="運転者氏名欄と完全一致するよう記載してください。_x000a_" sqref="C33:D35 I33:J35"/>
    <dataValidation allowBlank="1" showInputMessage="1" showErrorMessage="1" prompt="様式2上で、稼働されている人か確認してください。_x000a_" sqref="Q11:T27"/>
    <dataValidation type="list" allowBlank="1" showInputMessage="1" prompt="複数台ある場合は、プルダウンより当該車両を選択してください。手入力も可能です。" sqref="Y4">
      <formula1>"レンタカー①,レンタカー②,レンタカー③"</formula1>
    </dataValidation>
    <dataValidation type="list" allowBlank="1" showInputMessage="1" prompt="複数台ある場合は、プルダウンより当該車両を選択してください。手入力も可能です。_x000a_" sqref="Y6">
      <formula1>"自家用車①,自家用車②,自家用車③"</formula1>
    </dataValidation>
    <dataValidation type="list" showInputMessage="1" showErrorMessage="1" sqref="S4:S5 X2 S2">
      <formula1>"　　,○"</formula1>
    </dataValidation>
    <dataValidation type="list" showInputMessage="1" showErrorMessage="1" prompt="複数台ある場合は、右記のプルダウンより当該車両を選択してください。" sqref="X4:X6">
      <formula1>"　　,○"</formula1>
    </dataValidation>
    <dataValidation allowBlank="1" showInputMessage="1" showErrorMessage="1" prompt="手入力しないでください。" sqref="H28"/>
    <dataValidation allowBlank="1" showInputMessage="1" showErrorMessage="1" prompt="30分未満は切り捨て、30分は切り上げして記入してください。_x000a_ただし最初の1時間は30分未満でも1時間で計上可能です。_x000a_なお、運転者１人につき１日当たりの運転時間は安全上4時間が上限となります。_x000a_" sqref="U11:V27"/>
    <dataValidation type="list" allowBlank="1" showInputMessage="1" promptTitle="【⇔を選択した場合】" prompt="往復分の距離と単価を記入してください。_x000a_" sqref="F11:F16">
      <formula1>"⇒,⇔,－"</formula1>
    </dataValidation>
  </dataValidations>
  <pageMargins left="0.7" right="0.7" top="0.75" bottom="0.75" header="0.3" footer="0.3"/>
  <pageSetup paperSize="9" scale="5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T56"/>
  <sheetViews>
    <sheetView showGridLines="0" topLeftCell="U1" zoomScale="85" zoomScaleNormal="85" zoomScaleSheetLayoutView="85" workbookViewId="0">
      <selection activeCell="BW14" sqref="BW14:BX14"/>
    </sheetView>
  </sheetViews>
  <sheetFormatPr defaultColWidth="4.42578125" defaultRowHeight="13.5"/>
  <cols>
    <col min="1" max="1" width="8.7109375" style="41" customWidth="1"/>
    <col min="2" max="2" width="4.42578125" style="41" customWidth="1"/>
    <col min="3" max="3" width="9.140625" style="41" customWidth="1"/>
    <col min="4" max="4" width="26.7109375" style="48" customWidth="1"/>
    <col min="5" max="5" width="8.5703125" style="48" customWidth="1"/>
    <col min="6" max="6" width="4.42578125" style="48" customWidth="1"/>
    <col min="7" max="7" width="9" style="48" customWidth="1"/>
    <col min="8" max="8" width="8.85546875" style="95" customWidth="1"/>
    <col min="9" max="9" width="13.5703125" style="48" customWidth="1"/>
    <col min="10" max="10" width="11" style="41" customWidth="1"/>
    <col min="11" max="11" width="6.28515625" style="96" customWidth="1"/>
    <col min="12" max="12" width="9.140625" style="97" customWidth="1"/>
    <col min="13" max="13" width="4.42578125" style="97" customWidth="1"/>
    <col min="14" max="14" width="12.7109375" style="97" customWidth="1"/>
    <col min="15" max="15" width="10.28515625" style="97" customWidth="1"/>
    <col min="16" max="16" width="8.85546875" style="38" customWidth="1"/>
    <col min="17" max="17" width="4.42578125" style="38" customWidth="1"/>
    <col min="18" max="18" width="10.140625" style="38" customWidth="1"/>
    <col min="19" max="19" width="8.7109375" style="48" customWidth="1"/>
    <col min="20" max="20" width="8.7109375" style="38" customWidth="1"/>
    <col min="21" max="21" width="4.42578125" style="38" customWidth="1"/>
    <col min="22" max="22" width="10" style="38" customWidth="1"/>
    <col min="23" max="23" width="9" style="97" customWidth="1"/>
    <col min="24" max="24" width="22.28515625" style="97" customWidth="1"/>
    <col min="25" max="25" width="22.140625" style="97" customWidth="1"/>
    <col min="26" max="26" width="19" style="97" customWidth="1"/>
    <col min="27" max="28" width="4.7109375" style="98" customWidth="1"/>
    <col min="29" max="37" width="4.7109375" style="41" customWidth="1"/>
    <col min="38" max="55" width="3.85546875" style="41" customWidth="1"/>
    <col min="56" max="56" width="12.140625" style="41" customWidth="1"/>
    <col min="57" max="60" width="4.7109375" style="41" customWidth="1"/>
    <col min="61" max="16384" width="4.42578125" style="41"/>
  </cols>
  <sheetData>
    <row r="1" spans="1:72" ht="79.5" customHeight="1"/>
    <row r="2" spans="1:72" ht="18" customHeight="1">
      <c r="A2" s="1003" t="s">
        <v>42</v>
      </c>
      <c r="B2" s="999"/>
      <c r="C2" s="485" t="s">
        <v>187</v>
      </c>
      <c r="D2" s="525">
        <f>【様式1】!$C$2</f>
        <v>9999</v>
      </c>
      <c r="F2" s="129" t="s">
        <v>73</v>
      </c>
      <c r="G2" s="988" t="str">
        <f>【様式1】!H2</f>
        <v>ABC交響楽団</v>
      </c>
      <c r="H2" s="988"/>
      <c r="I2" s="988"/>
      <c r="J2" s="988"/>
      <c r="K2" s="988"/>
      <c r="L2" s="988"/>
      <c r="M2" s="988"/>
      <c r="N2" s="988"/>
      <c r="O2" s="988"/>
      <c r="Q2" s="39"/>
      <c r="R2" s="39"/>
      <c r="S2" s="39"/>
      <c r="T2" s="39"/>
      <c r="U2" s="39"/>
      <c r="V2" s="39"/>
      <c r="W2" s="39"/>
      <c r="X2" s="413"/>
      <c r="Y2" s="1072" t="s">
        <v>43</v>
      </c>
      <c r="Z2" s="1072"/>
      <c r="AA2" s="1003" t="s">
        <v>44</v>
      </c>
      <c r="AB2" s="1003"/>
      <c r="AC2" s="999"/>
      <c r="AD2" s="1097" t="s">
        <v>1</v>
      </c>
      <c r="AE2" s="1097"/>
      <c r="AF2" s="1097"/>
      <c r="AG2" s="1097"/>
      <c r="AH2" s="1098" t="str">
        <f>G2</f>
        <v>ABC交響楽団</v>
      </c>
      <c r="AI2" s="1098"/>
      <c r="AJ2" s="1098"/>
      <c r="AK2" s="1098"/>
      <c r="AL2" s="1098"/>
      <c r="AM2" s="1098"/>
      <c r="AN2" s="1098"/>
      <c r="AO2" s="1098"/>
      <c r="AP2" s="1098"/>
      <c r="AQ2" s="1098"/>
      <c r="AR2" s="1098"/>
      <c r="AS2" s="1098"/>
      <c r="AT2" s="1098"/>
      <c r="AU2" s="39"/>
      <c r="AV2" s="40"/>
      <c r="AW2" s="40"/>
      <c r="AX2" s="40"/>
      <c r="AY2" s="40"/>
      <c r="AZ2" s="40"/>
      <c r="BA2" s="40"/>
      <c r="BB2" s="40"/>
      <c r="BC2" s="40"/>
      <c r="BD2" s="40"/>
      <c r="BF2" s="39"/>
      <c r="BG2" s="39"/>
      <c r="BH2" s="39"/>
      <c r="BI2" s="39"/>
      <c r="BJ2" s="39"/>
      <c r="BK2" s="39"/>
      <c r="BL2" s="1099" t="s">
        <v>45</v>
      </c>
      <c r="BM2" s="1099"/>
      <c r="BN2" s="1099"/>
      <c r="BO2" s="1099"/>
      <c r="BP2" s="1099"/>
      <c r="BQ2" s="1099"/>
      <c r="BR2" s="39"/>
      <c r="BS2" s="39"/>
      <c r="BT2" s="39"/>
    </row>
    <row r="3" spans="1:72" ht="18" customHeight="1">
      <c r="A3" s="45" t="s">
        <v>488</v>
      </c>
      <c r="B3" s="45"/>
      <c r="C3" s="45"/>
      <c r="D3" s="45"/>
      <c r="E3" s="45"/>
      <c r="F3" s="45"/>
      <c r="G3" s="45"/>
      <c r="H3" s="45"/>
      <c r="I3" s="45"/>
      <c r="J3" s="45"/>
      <c r="K3" s="45"/>
      <c r="L3" s="45"/>
      <c r="M3" s="45"/>
      <c r="N3" s="45"/>
      <c r="O3" s="45"/>
      <c r="P3" s="45"/>
      <c r="Q3" s="45"/>
      <c r="R3" s="45"/>
      <c r="S3" s="42"/>
      <c r="T3" s="43"/>
      <c r="U3" s="43"/>
      <c r="V3" s="43"/>
      <c r="W3" s="42"/>
      <c r="X3" s="414" t="s">
        <v>210</v>
      </c>
      <c r="Y3" s="1100" t="s">
        <v>46</v>
      </c>
      <c r="Z3" s="1101"/>
      <c r="AA3" s="44" t="str">
        <f>A3</f>
        <v>令和6年度　舞台芸術等総合支援事業（学校巡回公演）　　旅費算定基礎表</v>
      </c>
      <c r="AB3" s="45"/>
      <c r="AC3" s="45"/>
      <c r="AD3" s="45"/>
      <c r="AE3" s="45"/>
      <c r="AF3" s="45"/>
      <c r="AG3" s="45"/>
      <c r="AH3" s="45"/>
      <c r="AI3" s="45"/>
      <c r="AJ3" s="45"/>
      <c r="AK3" s="45"/>
      <c r="AL3" s="45"/>
      <c r="AM3" s="45"/>
      <c r="AN3" s="45"/>
      <c r="AO3" s="45"/>
      <c r="AP3" s="45"/>
      <c r="AQ3" s="45"/>
      <c r="AR3" s="45"/>
      <c r="AS3" s="45"/>
      <c r="AT3" s="45"/>
      <c r="BE3" s="46">
        <f>X2</f>
        <v>0</v>
      </c>
      <c r="BF3" s="1102" t="s">
        <v>19</v>
      </c>
      <c r="BG3" s="1103"/>
      <c r="BH3" s="1103"/>
      <c r="BI3" s="1103"/>
      <c r="BJ3" s="1104"/>
      <c r="BK3" s="46" t="str">
        <f>X3</f>
        <v>○</v>
      </c>
      <c r="BL3" s="1105" t="s">
        <v>46</v>
      </c>
      <c r="BM3" s="1105"/>
      <c r="BN3" s="1105"/>
      <c r="BO3" s="1105"/>
      <c r="BP3" s="1105"/>
      <c r="BQ3" s="1105"/>
    </row>
    <row r="4" spans="1:72" s="48" customFormat="1" ht="18" customHeight="1">
      <c r="A4" s="1073" t="s">
        <v>47</v>
      </c>
      <c r="B4" s="1070" t="s">
        <v>48</v>
      </c>
      <c r="C4" s="1075" t="s">
        <v>49</v>
      </c>
      <c r="D4" s="1077" t="s">
        <v>50</v>
      </c>
      <c r="E4" s="1075" t="s">
        <v>51</v>
      </c>
      <c r="F4" s="1079"/>
      <c r="G4" s="1079"/>
      <c r="H4" s="1082" t="s">
        <v>53</v>
      </c>
      <c r="I4" s="1080" t="s">
        <v>52</v>
      </c>
      <c r="J4" s="1084" t="s">
        <v>54</v>
      </c>
      <c r="K4" s="1079"/>
      <c r="L4" s="1085" t="s">
        <v>55</v>
      </c>
      <c r="M4" s="1085"/>
      <c r="N4" s="1085" t="s">
        <v>56</v>
      </c>
      <c r="O4" s="1087" t="s">
        <v>57</v>
      </c>
      <c r="P4" s="1089" t="s">
        <v>58</v>
      </c>
      <c r="Q4" s="1090"/>
      <c r="R4" s="1085" t="s">
        <v>59</v>
      </c>
      <c r="S4" s="47" t="s">
        <v>60</v>
      </c>
      <c r="T4" s="1090" t="s">
        <v>61</v>
      </c>
      <c r="U4" s="1090"/>
      <c r="V4" s="1085" t="s">
        <v>62</v>
      </c>
      <c r="W4" s="1087" t="s">
        <v>57</v>
      </c>
      <c r="X4" s="1091" t="s">
        <v>307</v>
      </c>
      <c r="Y4" s="1092"/>
      <c r="Z4" s="1093"/>
      <c r="AA4" s="1066" t="s">
        <v>47</v>
      </c>
      <c r="AB4" s="1067"/>
      <c r="AC4" s="1070" t="s">
        <v>48</v>
      </c>
      <c r="AD4" s="1075" t="s">
        <v>49</v>
      </c>
      <c r="AE4" s="1079"/>
      <c r="AF4" s="1077" t="s">
        <v>50</v>
      </c>
      <c r="AG4" s="1079"/>
      <c r="AH4" s="1079"/>
      <c r="AI4" s="1079"/>
      <c r="AJ4" s="1079"/>
      <c r="AK4" s="1112"/>
      <c r="AL4" s="1106" t="s">
        <v>63</v>
      </c>
      <c r="AM4" s="1107"/>
      <c r="AN4" s="1108"/>
      <c r="AO4" s="1106" t="s">
        <v>64</v>
      </c>
      <c r="AP4" s="1107"/>
      <c r="AQ4" s="1108"/>
      <c r="AR4" s="1106" t="s">
        <v>65</v>
      </c>
      <c r="AS4" s="1107"/>
      <c r="AT4" s="1108"/>
      <c r="AU4" s="1106" t="s">
        <v>66</v>
      </c>
      <c r="AV4" s="1107"/>
      <c r="AW4" s="1108"/>
      <c r="AX4" s="1106" t="s">
        <v>67</v>
      </c>
      <c r="AY4" s="1107"/>
      <c r="AZ4" s="1108"/>
      <c r="BA4" s="1106" t="s">
        <v>68</v>
      </c>
      <c r="BB4" s="1107"/>
      <c r="BC4" s="1108"/>
      <c r="BD4" s="1024" t="s">
        <v>247</v>
      </c>
      <c r="BE4" s="1106" t="s">
        <v>69</v>
      </c>
      <c r="BF4" s="1107"/>
      <c r="BG4" s="1107"/>
      <c r="BH4" s="1107"/>
      <c r="BI4" s="1107"/>
      <c r="BJ4" s="1107"/>
      <c r="BK4" s="1107"/>
      <c r="BL4" s="1107"/>
      <c r="BM4" s="1107"/>
      <c r="BN4" s="1107"/>
      <c r="BO4" s="1107"/>
      <c r="BP4" s="1107"/>
      <c r="BQ4" s="1108"/>
    </row>
    <row r="5" spans="1:72" s="48" customFormat="1" ht="35.450000000000003" customHeight="1">
      <c r="A5" s="1074"/>
      <c r="B5" s="1071"/>
      <c r="C5" s="1076"/>
      <c r="D5" s="1078"/>
      <c r="E5" s="1076"/>
      <c r="F5" s="1078"/>
      <c r="G5" s="1078"/>
      <c r="H5" s="1083"/>
      <c r="I5" s="1081"/>
      <c r="J5" s="49" t="s">
        <v>7</v>
      </c>
      <c r="K5" s="50" t="s">
        <v>70</v>
      </c>
      <c r="L5" s="51" t="s">
        <v>7</v>
      </c>
      <c r="M5" s="51" t="s">
        <v>5</v>
      </c>
      <c r="N5" s="1086"/>
      <c r="O5" s="1088"/>
      <c r="P5" s="52" t="s">
        <v>7</v>
      </c>
      <c r="Q5" s="51" t="s">
        <v>5</v>
      </c>
      <c r="R5" s="1086"/>
      <c r="S5" s="53" t="s">
        <v>71</v>
      </c>
      <c r="T5" s="51" t="s">
        <v>7</v>
      </c>
      <c r="U5" s="51" t="s">
        <v>5</v>
      </c>
      <c r="V5" s="1086"/>
      <c r="W5" s="1088"/>
      <c r="X5" s="1094"/>
      <c r="Y5" s="1095"/>
      <c r="Z5" s="1096"/>
      <c r="AA5" s="1068"/>
      <c r="AB5" s="1069"/>
      <c r="AC5" s="1071"/>
      <c r="AD5" s="1076"/>
      <c r="AE5" s="1078"/>
      <c r="AF5" s="1078"/>
      <c r="AG5" s="1078"/>
      <c r="AH5" s="1078"/>
      <c r="AI5" s="1078"/>
      <c r="AJ5" s="1078"/>
      <c r="AK5" s="1113"/>
      <c r="AL5" s="1109"/>
      <c r="AM5" s="1110"/>
      <c r="AN5" s="1111"/>
      <c r="AO5" s="1109"/>
      <c r="AP5" s="1110"/>
      <c r="AQ5" s="1111"/>
      <c r="AR5" s="1109"/>
      <c r="AS5" s="1110"/>
      <c r="AT5" s="1111"/>
      <c r="AU5" s="1109"/>
      <c r="AV5" s="1110"/>
      <c r="AW5" s="1111"/>
      <c r="AX5" s="1109"/>
      <c r="AY5" s="1110"/>
      <c r="AZ5" s="1111"/>
      <c r="BA5" s="1109"/>
      <c r="BB5" s="1110"/>
      <c r="BC5" s="1111"/>
      <c r="BD5" s="1025"/>
      <c r="BE5" s="1109"/>
      <c r="BF5" s="1110"/>
      <c r="BG5" s="1110"/>
      <c r="BH5" s="1110"/>
      <c r="BI5" s="1110"/>
      <c r="BJ5" s="1110"/>
      <c r="BK5" s="1110"/>
      <c r="BL5" s="1110"/>
      <c r="BM5" s="1110"/>
      <c r="BN5" s="1110"/>
      <c r="BO5" s="1110"/>
      <c r="BP5" s="1110"/>
      <c r="BQ5" s="1111"/>
    </row>
    <row r="6" spans="1:72">
      <c r="A6" s="54">
        <v>45201</v>
      </c>
      <c r="B6" s="55" t="str">
        <f>IF(A6,TEXT(A6,"aaa"),"")</f>
        <v>月</v>
      </c>
      <c r="C6" s="56" t="s">
        <v>313</v>
      </c>
      <c r="D6" s="57" t="s">
        <v>326</v>
      </c>
      <c r="E6" s="56" t="s">
        <v>315</v>
      </c>
      <c r="F6" s="407" t="s">
        <v>314</v>
      </c>
      <c r="G6" s="58" t="s">
        <v>316</v>
      </c>
      <c r="H6" s="59">
        <v>513.6</v>
      </c>
      <c r="I6" s="528" t="s">
        <v>320</v>
      </c>
      <c r="J6" s="60">
        <v>8360</v>
      </c>
      <c r="K6" s="60">
        <v>13</v>
      </c>
      <c r="L6" s="60">
        <v>5610</v>
      </c>
      <c r="M6" s="60">
        <v>13</v>
      </c>
      <c r="N6" s="61">
        <f t="shared" ref="N6:N31" si="0">(J6*K6)+(L6*M6)</f>
        <v>181610</v>
      </c>
      <c r="O6" s="472" t="s">
        <v>458</v>
      </c>
      <c r="P6" s="406">
        <v>1100</v>
      </c>
      <c r="Q6" s="60">
        <v>15</v>
      </c>
      <c r="R6" s="61">
        <f t="shared" ref="R6:R31" si="1">P6*Q6</f>
        <v>16500</v>
      </c>
      <c r="S6" s="56" t="s">
        <v>333</v>
      </c>
      <c r="T6" s="60">
        <v>9800</v>
      </c>
      <c r="U6" s="60">
        <v>15</v>
      </c>
      <c r="V6" s="61">
        <f t="shared" ref="V6:V31" si="2">T6*U6</f>
        <v>147000</v>
      </c>
      <c r="W6" s="476" t="s">
        <v>462</v>
      </c>
      <c r="X6" s="1058"/>
      <c r="Y6" s="1059"/>
      <c r="Z6" s="1060"/>
      <c r="AA6" s="1064">
        <f t="shared" ref="AA6:AA53" si="3">A6</f>
        <v>45201</v>
      </c>
      <c r="AB6" s="1065"/>
      <c r="AC6" s="62" t="str">
        <f t="shared" ref="AC6:AD53" si="4">B6</f>
        <v>月</v>
      </c>
      <c r="AD6" s="1010" t="str">
        <f t="shared" si="4"/>
        <v>京都府</v>
      </c>
      <c r="AE6" s="1011"/>
      <c r="AF6" s="1012" t="str">
        <f t="shared" ref="AF6:AF53" si="5">D6</f>
        <v>○○市立A小学校</v>
      </c>
      <c r="AG6" s="1012"/>
      <c r="AH6" s="1012"/>
      <c r="AI6" s="1012"/>
      <c r="AJ6" s="1012"/>
      <c r="AK6" s="1013"/>
      <c r="AL6" s="1233">
        <v>0.32291666666666669</v>
      </c>
      <c r="AM6" s="1234"/>
      <c r="AN6" s="1235"/>
      <c r="AO6" s="1233">
        <v>0.45833333333333331</v>
      </c>
      <c r="AP6" s="1234"/>
      <c r="AQ6" s="1235"/>
      <c r="AR6" s="1233">
        <v>0.54166666666666663</v>
      </c>
      <c r="AS6" s="1234"/>
      <c r="AT6" s="1235"/>
      <c r="AU6" s="1233">
        <v>0.60416666666666663</v>
      </c>
      <c r="AV6" s="1234"/>
      <c r="AW6" s="1235"/>
      <c r="AX6" s="1233">
        <v>0.66666666666666663</v>
      </c>
      <c r="AY6" s="1234"/>
      <c r="AZ6" s="1235"/>
      <c r="BA6" s="1233">
        <v>0.70833333333333337</v>
      </c>
      <c r="BB6" s="1234"/>
      <c r="BC6" s="1235"/>
      <c r="BD6" s="410">
        <f>AU6-AR6</f>
        <v>6.25E-2</v>
      </c>
      <c r="BE6" s="1061"/>
      <c r="BF6" s="1062"/>
      <c r="BG6" s="1062"/>
      <c r="BH6" s="1062"/>
      <c r="BI6" s="1062"/>
      <c r="BJ6" s="1062"/>
      <c r="BK6" s="1062"/>
      <c r="BL6" s="1062"/>
      <c r="BM6" s="1062"/>
      <c r="BN6" s="1062"/>
      <c r="BO6" s="1062"/>
      <c r="BP6" s="1062"/>
      <c r="BQ6" s="1063"/>
    </row>
    <row r="7" spans="1:72">
      <c r="A7" s="63"/>
      <c r="B7" s="55" t="str">
        <f t="shared" ref="B7:B31" si="6">IF(A7,TEXT(A7,"aaa"),"")</f>
        <v/>
      </c>
      <c r="C7" s="64"/>
      <c r="D7" s="65"/>
      <c r="E7" s="64" t="s">
        <v>316</v>
      </c>
      <c r="F7" s="407" t="s">
        <v>314</v>
      </c>
      <c r="G7" s="66" t="s">
        <v>317</v>
      </c>
      <c r="H7" s="59"/>
      <c r="I7" s="528" t="s">
        <v>321</v>
      </c>
      <c r="J7" s="67">
        <v>560</v>
      </c>
      <c r="K7" s="67">
        <v>13</v>
      </c>
      <c r="L7" s="67"/>
      <c r="M7" s="67"/>
      <c r="N7" s="68">
        <f t="shared" si="0"/>
        <v>7280</v>
      </c>
      <c r="O7" s="473"/>
      <c r="P7" s="406"/>
      <c r="Q7" s="60"/>
      <c r="R7" s="68">
        <f t="shared" si="1"/>
        <v>0</v>
      </c>
      <c r="S7" s="56"/>
      <c r="T7" s="60"/>
      <c r="U7" s="60"/>
      <c r="V7" s="68">
        <f t="shared" si="2"/>
        <v>0</v>
      </c>
      <c r="W7" s="473"/>
      <c r="X7" s="1114"/>
      <c r="Y7" s="1115"/>
      <c r="Z7" s="1116"/>
      <c r="AA7" s="1008">
        <f t="shared" si="3"/>
        <v>0</v>
      </c>
      <c r="AB7" s="1009"/>
      <c r="AC7" s="62" t="str">
        <f t="shared" si="4"/>
        <v/>
      </c>
      <c r="AD7" s="1010">
        <f t="shared" si="4"/>
        <v>0</v>
      </c>
      <c r="AE7" s="1011"/>
      <c r="AF7" s="1012">
        <f t="shared" si="5"/>
        <v>0</v>
      </c>
      <c r="AG7" s="1012"/>
      <c r="AH7" s="1012"/>
      <c r="AI7" s="1012"/>
      <c r="AJ7" s="1012"/>
      <c r="AK7" s="1013"/>
      <c r="AL7" s="1026"/>
      <c r="AM7" s="1027"/>
      <c r="AN7" s="1028"/>
      <c r="AO7" s="1026"/>
      <c r="AP7" s="1027"/>
      <c r="AQ7" s="1028"/>
      <c r="AR7" s="1026"/>
      <c r="AS7" s="1027"/>
      <c r="AT7" s="1028"/>
      <c r="AU7" s="1026"/>
      <c r="AV7" s="1027"/>
      <c r="AW7" s="1028"/>
      <c r="AX7" s="1026"/>
      <c r="AY7" s="1027"/>
      <c r="AZ7" s="1028"/>
      <c r="BA7" s="1026"/>
      <c r="BB7" s="1027"/>
      <c r="BC7" s="1028"/>
      <c r="BD7" s="411">
        <f t="shared" ref="BD7:BD53" si="7">AU7-AR7</f>
        <v>0</v>
      </c>
      <c r="BE7" s="1014"/>
      <c r="BF7" s="1015"/>
      <c r="BG7" s="1015"/>
      <c r="BH7" s="1015"/>
      <c r="BI7" s="1015"/>
      <c r="BJ7" s="1015"/>
      <c r="BK7" s="1015"/>
      <c r="BL7" s="1015"/>
      <c r="BM7" s="1015"/>
      <c r="BN7" s="1015"/>
      <c r="BO7" s="1015"/>
      <c r="BP7" s="1015"/>
      <c r="BQ7" s="1016"/>
    </row>
    <row r="8" spans="1:72">
      <c r="A8" s="63"/>
      <c r="B8" s="55" t="str">
        <f t="shared" si="6"/>
        <v/>
      </c>
      <c r="C8" s="64"/>
      <c r="D8" s="65"/>
      <c r="E8" s="64" t="s">
        <v>318</v>
      </c>
      <c r="F8" s="407" t="s">
        <v>319</v>
      </c>
      <c r="G8" s="66" t="s">
        <v>327</v>
      </c>
      <c r="H8" s="59"/>
      <c r="I8" s="528" t="s">
        <v>322</v>
      </c>
      <c r="J8" s="67">
        <v>420</v>
      </c>
      <c r="K8" s="67">
        <v>13</v>
      </c>
      <c r="L8" s="67"/>
      <c r="M8" s="67"/>
      <c r="N8" s="68">
        <f t="shared" si="0"/>
        <v>5460</v>
      </c>
      <c r="O8" s="473"/>
      <c r="P8" s="406"/>
      <c r="Q8" s="60"/>
      <c r="R8" s="68">
        <f t="shared" si="1"/>
        <v>0</v>
      </c>
      <c r="S8" s="56"/>
      <c r="T8" s="60"/>
      <c r="U8" s="60"/>
      <c r="V8" s="68">
        <f t="shared" si="2"/>
        <v>0</v>
      </c>
      <c r="W8" s="473"/>
      <c r="X8" s="1114"/>
      <c r="Y8" s="1115"/>
      <c r="Z8" s="1116"/>
      <c r="AA8" s="1008">
        <f t="shared" si="3"/>
        <v>0</v>
      </c>
      <c r="AB8" s="1009"/>
      <c r="AC8" s="62" t="str">
        <f t="shared" si="4"/>
        <v/>
      </c>
      <c r="AD8" s="1010">
        <f t="shared" si="4"/>
        <v>0</v>
      </c>
      <c r="AE8" s="1011"/>
      <c r="AF8" s="1012">
        <f t="shared" si="5"/>
        <v>0</v>
      </c>
      <c r="AG8" s="1012"/>
      <c r="AH8" s="1012"/>
      <c r="AI8" s="1012"/>
      <c r="AJ8" s="1012"/>
      <c r="AK8" s="1013"/>
      <c r="AL8" s="1026"/>
      <c r="AM8" s="1027"/>
      <c r="AN8" s="1028"/>
      <c r="AO8" s="1026"/>
      <c r="AP8" s="1027"/>
      <c r="AQ8" s="1028"/>
      <c r="AR8" s="1026"/>
      <c r="AS8" s="1027"/>
      <c r="AT8" s="1028"/>
      <c r="AU8" s="1026"/>
      <c r="AV8" s="1027"/>
      <c r="AW8" s="1028"/>
      <c r="AX8" s="1026"/>
      <c r="AY8" s="1027"/>
      <c r="AZ8" s="1028"/>
      <c r="BA8" s="1026"/>
      <c r="BB8" s="1027"/>
      <c r="BC8" s="1028"/>
      <c r="BD8" s="411">
        <f t="shared" si="7"/>
        <v>0</v>
      </c>
      <c r="BE8" s="1014"/>
      <c r="BF8" s="1015"/>
      <c r="BG8" s="1015"/>
      <c r="BH8" s="1015"/>
      <c r="BI8" s="1015"/>
      <c r="BJ8" s="1015"/>
      <c r="BK8" s="1015"/>
      <c r="BL8" s="1015"/>
      <c r="BM8" s="1015"/>
      <c r="BN8" s="1015"/>
      <c r="BO8" s="1015"/>
      <c r="BP8" s="1015"/>
      <c r="BQ8" s="1016"/>
    </row>
    <row r="9" spans="1:72">
      <c r="A9" s="63"/>
      <c r="B9" s="55" t="str">
        <f t="shared" si="6"/>
        <v/>
      </c>
      <c r="C9" s="64"/>
      <c r="D9" s="65"/>
      <c r="E9" s="64" t="s">
        <v>328</v>
      </c>
      <c r="F9" s="407" t="s">
        <v>319</v>
      </c>
      <c r="G9" s="66" t="s">
        <v>401</v>
      </c>
      <c r="H9" s="59"/>
      <c r="I9" s="528" t="s">
        <v>325</v>
      </c>
      <c r="J9" s="67">
        <v>0</v>
      </c>
      <c r="K9" s="67">
        <v>13</v>
      </c>
      <c r="L9" s="67"/>
      <c r="M9" s="67"/>
      <c r="N9" s="68">
        <f t="shared" si="0"/>
        <v>0</v>
      </c>
      <c r="O9" s="473"/>
      <c r="P9" s="406"/>
      <c r="Q9" s="60"/>
      <c r="R9" s="68">
        <f t="shared" si="1"/>
        <v>0</v>
      </c>
      <c r="S9" s="56"/>
      <c r="T9" s="60"/>
      <c r="U9" s="60"/>
      <c r="V9" s="68">
        <f t="shared" si="2"/>
        <v>0</v>
      </c>
      <c r="W9" s="473"/>
      <c r="X9" s="1114"/>
      <c r="Y9" s="1115"/>
      <c r="Z9" s="1116"/>
      <c r="AA9" s="1008">
        <f t="shared" si="3"/>
        <v>0</v>
      </c>
      <c r="AB9" s="1009"/>
      <c r="AC9" s="62" t="str">
        <f t="shared" si="4"/>
        <v/>
      </c>
      <c r="AD9" s="1010">
        <f t="shared" si="4"/>
        <v>0</v>
      </c>
      <c r="AE9" s="1011"/>
      <c r="AF9" s="1012">
        <f t="shared" si="5"/>
        <v>0</v>
      </c>
      <c r="AG9" s="1012"/>
      <c r="AH9" s="1012"/>
      <c r="AI9" s="1012"/>
      <c r="AJ9" s="1012"/>
      <c r="AK9" s="1013"/>
      <c r="AL9" s="1026"/>
      <c r="AM9" s="1027"/>
      <c r="AN9" s="1028"/>
      <c r="AO9" s="1026"/>
      <c r="AP9" s="1027"/>
      <c r="AQ9" s="1028"/>
      <c r="AR9" s="1026"/>
      <c r="AS9" s="1027"/>
      <c r="AT9" s="1028"/>
      <c r="AU9" s="1026"/>
      <c r="AV9" s="1027"/>
      <c r="AW9" s="1028"/>
      <c r="AX9" s="1026"/>
      <c r="AY9" s="1027"/>
      <c r="AZ9" s="1028"/>
      <c r="BA9" s="1026"/>
      <c r="BB9" s="1027"/>
      <c r="BC9" s="1028"/>
      <c r="BD9" s="411">
        <f t="shared" si="7"/>
        <v>0</v>
      </c>
      <c r="BE9" s="1014"/>
      <c r="BF9" s="1015"/>
      <c r="BG9" s="1015"/>
      <c r="BH9" s="1015"/>
      <c r="BI9" s="1015"/>
      <c r="BJ9" s="1015"/>
      <c r="BK9" s="1015"/>
      <c r="BL9" s="1015"/>
      <c r="BM9" s="1015"/>
      <c r="BN9" s="1015"/>
      <c r="BO9" s="1015"/>
      <c r="BP9" s="1015"/>
      <c r="BQ9" s="1016"/>
    </row>
    <row r="10" spans="1:72">
      <c r="A10" s="63"/>
      <c r="B10" s="55" t="str">
        <f t="shared" si="6"/>
        <v/>
      </c>
      <c r="C10" s="64"/>
      <c r="D10" s="65"/>
      <c r="E10" s="64" t="s">
        <v>317</v>
      </c>
      <c r="F10" s="407" t="s">
        <v>314</v>
      </c>
      <c r="G10" s="66" t="s">
        <v>323</v>
      </c>
      <c r="H10" s="59"/>
      <c r="I10" s="528" t="s">
        <v>321</v>
      </c>
      <c r="J10" s="67">
        <v>360</v>
      </c>
      <c r="K10" s="67">
        <v>13</v>
      </c>
      <c r="L10" s="67"/>
      <c r="M10" s="67"/>
      <c r="N10" s="68">
        <f t="shared" si="0"/>
        <v>4680</v>
      </c>
      <c r="O10" s="473"/>
      <c r="P10" s="406"/>
      <c r="Q10" s="60"/>
      <c r="R10" s="68">
        <f t="shared" si="1"/>
        <v>0</v>
      </c>
      <c r="S10" s="56"/>
      <c r="T10" s="60"/>
      <c r="U10" s="60"/>
      <c r="V10" s="68">
        <f t="shared" si="2"/>
        <v>0</v>
      </c>
      <c r="W10" s="473"/>
      <c r="X10" s="1114"/>
      <c r="Y10" s="1115"/>
      <c r="Z10" s="1116"/>
      <c r="AA10" s="1008">
        <f t="shared" si="3"/>
        <v>0</v>
      </c>
      <c r="AB10" s="1009"/>
      <c r="AC10" s="62" t="str">
        <f t="shared" si="4"/>
        <v/>
      </c>
      <c r="AD10" s="1010">
        <f t="shared" si="4"/>
        <v>0</v>
      </c>
      <c r="AE10" s="1011"/>
      <c r="AF10" s="1012">
        <f t="shared" si="5"/>
        <v>0</v>
      </c>
      <c r="AG10" s="1012"/>
      <c r="AH10" s="1012"/>
      <c r="AI10" s="1012"/>
      <c r="AJ10" s="1012"/>
      <c r="AK10" s="1013"/>
      <c r="AL10" s="1026"/>
      <c r="AM10" s="1027"/>
      <c r="AN10" s="1028"/>
      <c r="AO10" s="1026"/>
      <c r="AP10" s="1027"/>
      <c r="AQ10" s="1028"/>
      <c r="AR10" s="1026"/>
      <c r="AS10" s="1027"/>
      <c r="AT10" s="1028"/>
      <c r="AU10" s="1026"/>
      <c r="AV10" s="1027"/>
      <c r="AW10" s="1028"/>
      <c r="AX10" s="1026"/>
      <c r="AY10" s="1027"/>
      <c r="AZ10" s="1028"/>
      <c r="BA10" s="1026"/>
      <c r="BB10" s="1027"/>
      <c r="BC10" s="1028"/>
      <c r="BD10" s="411">
        <f t="shared" si="7"/>
        <v>0</v>
      </c>
      <c r="BE10" s="1014"/>
      <c r="BF10" s="1015"/>
      <c r="BG10" s="1015"/>
      <c r="BH10" s="1015"/>
      <c r="BI10" s="1015"/>
      <c r="BJ10" s="1015"/>
      <c r="BK10" s="1015"/>
      <c r="BL10" s="1015"/>
      <c r="BM10" s="1015"/>
      <c r="BN10" s="1015"/>
      <c r="BO10" s="1015"/>
      <c r="BP10" s="1015"/>
      <c r="BQ10" s="1016"/>
    </row>
    <row r="11" spans="1:72">
      <c r="A11" s="63"/>
      <c r="B11" s="55" t="str">
        <f t="shared" si="6"/>
        <v/>
      </c>
      <c r="C11" s="64"/>
      <c r="D11" s="65"/>
      <c r="E11" s="64" t="s">
        <v>323</v>
      </c>
      <c r="F11" s="407" t="s">
        <v>314</v>
      </c>
      <c r="G11" s="66" t="s">
        <v>324</v>
      </c>
      <c r="H11" s="59"/>
      <c r="I11" s="528" t="s">
        <v>325</v>
      </c>
      <c r="J11" s="67">
        <v>0</v>
      </c>
      <c r="K11" s="67">
        <v>13</v>
      </c>
      <c r="L11" s="67"/>
      <c r="M11" s="67"/>
      <c r="N11" s="68">
        <f t="shared" si="0"/>
        <v>0</v>
      </c>
      <c r="O11" s="473"/>
      <c r="P11" s="406"/>
      <c r="Q11" s="60"/>
      <c r="R11" s="68">
        <f t="shared" si="1"/>
        <v>0</v>
      </c>
      <c r="S11" s="56"/>
      <c r="T11" s="60"/>
      <c r="U11" s="60"/>
      <c r="V11" s="68">
        <f t="shared" si="2"/>
        <v>0</v>
      </c>
      <c r="W11" s="473"/>
      <c r="X11" s="1114"/>
      <c r="Y11" s="1115"/>
      <c r="Z11" s="1116"/>
      <c r="AA11" s="1008">
        <f t="shared" ref="AA11:AA13" si="8">A11</f>
        <v>0</v>
      </c>
      <c r="AB11" s="1009"/>
      <c r="AC11" s="62" t="str">
        <f t="shared" si="4"/>
        <v/>
      </c>
      <c r="AD11" s="1010">
        <f t="shared" si="4"/>
        <v>0</v>
      </c>
      <c r="AE11" s="1011"/>
      <c r="AF11" s="1012">
        <f t="shared" si="5"/>
        <v>0</v>
      </c>
      <c r="AG11" s="1012"/>
      <c r="AH11" s="1012"/>
      <c r="AI11" s="1012"/>
      <c r="AJ11" s="1012"/>
      <c r="AK11" s="1013"/>
      <c r="AL11" s="1026"/>
      <c r="AM11" s="1027"/>
      <c r="AN11" s="1028"/>
      <c r="AO11" s="1026"/>
      <c r="AP11" s="1027"/>
      <c r="AQ11" s="1028"/>
      <c r="AR11" s="1026"/>
      <c r="AS11" s="1027"/>
      <c r="AT11" s="1028"/>
      <c r="AU11" s="1026"/>
      <c r="AV11" s="1027"/>
      <c r="AW11" s="1028"/>
      <c r="AX11" s="1026"/>
      <c r="AY11" s="1027"/>
      <c r="AZ11" s="1028"/>
      <c r="BA11" s="1026"/>
      <c r="BB11" s="1027"/>
      <c r="BC11" s="1028"/>
      <c r="BD11" s="411">
        <f t="shared" si="7"/>
        <v>0</v>
      </c>
      <c r="BE11" s="1014"/>
      <c r="BF11" s="1015"/>
      <c r="BG11" s="1015"/>
      <c r="BH11" s="1015"/>
      <c r="BI11" s="1015"/>
      <c r="BJ11" s="1015"/>
      <c r="BK11" s="1015"/>
      <c r="BL11" s="1015"/>
      <c r="BM11" s="1015"/>
      <c r="BN11" s="1015"/>
      <c r="BO11" s="1015"/>
      <c r="BP11" s="1015"/>
      <c r="BQ11" s="1016"/>
    </row>
    <row r="12" spans="1:72">
      <c r="A12" s="63"/>
      <c r="B12" s="55"/>
      <c r="C12" s="64"/>
      <c r="D12" s="65"/>
      <c r="E12" s="56" t="s">
        <v>315</v>
      </c>
      <c r="F12" s="407" t="s">
        <v>314</v>
      </c>
      <c r="G12" s="66" t="s">
        <v>401</v>
      </c>
      <c r="H12" s="59">
        <v>540</v>
      </c>
      <c r="I12" s="528" t="s">
        <v>445</v>
      </c>
      <c r="J12" s="67"/>
      <c r="K12" s="67">
        <v>1</v>
      </c>
      <c r="L12" s="67"/>
      <c r="M12" s="67"/>
      <c r="N12" s="68"/>
      <c r="O12" s="473"/>
      <c r="P12" s="406"/>
      <c r="Q12" s="60"/>
      <c r="R12" s="68"/>
      <c r="S12" s="56"/>
      <c r="T12" s="60"/>
      <c r="U12" s="60"/>
      <c r="V12" s="68"/>
      <c r="W12" s="473"/>
      <c r="X12" s="675"/>
      <c r="Y12" s="676"/>
      <c r="Z12" s="677"/>
      <c r="AA12" s="1008">
        <f t="shared" si="8"/>
        <v>0</v>
      </c>
      <c r="AB12" s="1009"/>
      <c r="AC12" s="62"/>
      <c r="AD12" s="1052"/>
      <c r="AE12" s="1053"/>
      <c r="AF12" s="1236"/>
      <c r="AG12" s="1237"/>
      <c r="AH12" s="1237"/>
      <c r="AI12" s="1237"/>
      <c r="AJ12" s="1237"/>
      <c r="AK12" s="1238"/>
      <c r="AL12" s="672"/>
      <c r="AM12" s="673"/>
      <c r="AN12" s="674"/>
      <c r="AO12" s="672"/>
      <c r="AP12" s="673"/>
      <c r="AQ12" s="674"/>
      <c r="AR12" s="672"/>
      <c r="AS12" s="673"/>
      <c r="AT12" s="674"/>
      <c r="AU12" s="672"/>
      <c r="AV12" s="673"/>
      <c r="AW12" s="674"/>
      <c r="AX12" s="672"/>
      <c r="AY12" s="673"/>
      <c r="AZ12" s="674"/>
      <c r="BA12" s="672"/>
      <c r="BB12" s="673"/>
      <c r="BC12" s="674"/>
      <c r="BD12" s="411"/>
      <c r="BE12" s="1029"/>
      <c r="BF12" s="1030"/>
      <c r="BG12" s="1030"/>
      <c r="BH12" s="1030"/>
      <c r="BI12" s="1030"/>
      <c r="BJ12" s="1030"/>
      <c r="BK12" s="1030"/>
      <c r="BL12" s="1030"/>
      <c r="BM12" s="1030"/>
      <c r="BN12" s="1030"/>
      <c r="BO12" s="1030"/>
      <c r="BP12" s="1030"/>
      <c r="BQ12" s="1031"/>
    </row>
    <row r="13" spans="1:72">
      <c r="A13" s="63"/>
      <c r="B13" s="55"/>
      <c r="C13" s="64"/>
      <c r="D13" s="65"/>
      <c r="E13" s="64" t="s">
        <v>444</v>
      </c>
      <c r="F13" s="407" t="s">
        <v>314</v>
      </c>
      <c r="G13" s="66" t="s">
        <v>324</v>
      </c>
      <c r="H13" s="59">
        <v>5</v>
      </c>
      <c r="I13" s="528" t="s">
        <v>445</v>
      </c>
      <c r="J13" s="67"/>
      <c r="K13" s="67">
        <v>1</v>
      </c>
      <c r="L13" s="67"/>
      <c r="M13" s="67"/>
      <c r="N13" s="68"/>
      <c r="O13" s="473"/>
      <c r="P13" s="406"/>
      <c r="Q13" s="60"/>
      <c r="R13" s="68"/>
      <c r="S13" s="56"/>
      <c r="T13" s="60"/>
      <c r="U13" s="60"/>
      <c r="V13" s="68"/>
      <c r="W13" s="473"/>
      <c r="X13" s="675"/>
      <c r="Y13" s="676"/>
      <c r="Z13" s="677"/>
      <c r="AA13" s="1008">
        <f t="shared" si="8"/>
        <v>0</v>
      </c>
      <c r="AB13" s="1009"/>
      <c r="AC13" s="62"/>
      <c r="AD13" s="1052"/>
      <c r="AE13" s="1053"/>
      <c r="AF13" s="1236"/>
      <c r="AG13" s="1237"/>
      <c r="AH13" s="1237"/>
      <c r="AI13" s="1237"/>
      <c r="AJ13" s="1237"/>
      <c r="AK13" s="1238"/>
      <c r="AL13" s="672"/>
      <c r="AM13" s="673"/>
      <c r="AN13" s="674"/>
      <c r="AO13" s="672"/>
      <c r="AP13" s="673"/>
      <c r="AQ13" s="674"/>
      <c r="AR13" s="672"/>
      <c r="AS13" s="673"/>
      <c r="AT13" s="674"/>
      <c r="AU13" s="672"/>
      <c r="AV13" s="673"/>
      <c r="AW13" s="674"/>
      <c r="AX13" s="672"/>
      <c r="AY13" s="673"/>
      <c r="AZ13" s="674"/>
      <c r="BA13" s="672"/>
      <c r="BB13" s="673"/>
      <c r="BC13" s="674"/>
      <c r="BD13" s="411"/>
      <c r="BE13" s="1029"/>
      <c r="BF13" s="1030"/>
      <c r="BG13" s="1030"/>
      <c r="BH13" s="1030"/>
      <c r="BI13" s="1030"/>
      <c r="BJ13" s="1030"/>
      <c r="BK13" s="1030"/>
      <c r="BL13" s="1030"/>
      <c r="BM13" s="1030"/>
      <c r="BN13" s="1030"/>
      <c r="BO13" s="1030"/>
      <c r="BP13" s="1030"/>
      <c r="BQ13" s="1031"/>
    </row>
    <row r="14" spans="1:72">
      <c r="A14" s="63"/>
      <c r="B14" s="55" t="str">
        <f t="shared" si="6"/>
        <v/>
      </c>
      <c r="C14" s="64"/>
      <c r="D14" s="764"/>
      <c r="E14" s="64"/>
      <c r="F14" s="407"/>
      <c r="G14" s="66"/>
      <c r="H14" s="59"/>
      <c r="I14" s="528"/>
      <c r="J14" s="67"/>
      <c r="K14" s="67"/>
      <c r="L14" s="67"/>
      <c r="M14" s="67"/>
      <c r="N14" s="68">
        <f t="shared" si="0"/>
        <v>0</v>
      </c>
      <c r="O14" s="473"/>
      <c r="P14" s="406"/>
      <c r="Q14" s="60"/>
      <c r="R14" s="68">
        <f t="shared" si="1"/>
        <v>0</v>
      </c>
      <c r="S14" s="56"/>
      <c r="T14" s="60"/>
      <c r="U14" s="60"/>
      <c r="V14" s="68">
        <f t="shared" si="2"/>
        <v>0</v>
      </c>
      <c r="W14" s="473"/>
      <c r="X14" s="1114"/>
      <c r="Y14" s="1115"/>
      <c r="Z14" s="1116"/>
      <c r="AA14" s="1008">
        <f t="shared" si="3"/>
        <v>0</v>
      </c>
      <c r="AB14" s="1009"/>
      <c r="AC14" s="62" t="str">
        <f t="shared" si="4"/>
        <v/>
      </c>
      <c r="AD14" s="1010">
        <f t="shared" si="4"/>
        <v>0</v>
      </c>
      <c r="AE14" s="1011"/>
      <c r="AF14" s="1012">
        <f t="shared" si="5"/>
        <v>0</v>
      </c>
      <c r="AG14" s="1012"/>
      <c r="AH14" s="1012"/>
      <c r="AI14" s="1012"/>
      <c r="AJ14" s="1012"/>
      <c r="AK14" s="1013"/>
      <c r="AL14" s="1026"/>
      <c r="AM14" s="1027"/>
      <c r="AN14" s="1028"/>
      <c r="AO14" s="1026"/>
      <c r="AP14" s="1027"/>
      <c r="AQ14" s="1028"/>
      <c r="AR14" s="1026"/>
      <c r="AS14" s="1027"/>
      <c r="AT14" s="1028"/>
      <c r="AU14" s="1026"/>
      <c r="AV14" s="1027"/>
      <c r="AW14" s="1028"/>
      <c r="AX14" s="1026"/>
      <c r="AY14" s="1027"/>
      <c r="AZ14" s="1028"/>
      <c r="BA14" s="1026"/>
      <c r="BB14" s="1027"/>
      <c r="BC14" s="1028"/>
      <c r="BD14" s="411">
        <f t="shared" si="7"/>
        <v>0</v>
      </c>
      <c r="BE14" s="1014"/>
      <c r="BF14" s="1015"/>
      <c r="BG14" s="1015"/>
      <c r="BH14" s="1015"/>
      <c r="BI14" s="1015"/>
      <c r="BJ14" s="1015"/>
      <c r="BK14" s="1015"/>
      <c r="BL14" s="1015"/>
      <c r="BM14" s="1015"/>
      <c r="BN14" s="1015"/>
      <c r="BO14" s="1015"/>
      <c r="BP14" s="1015"/>
      <c r="BQ14" s="1016"/>
    </row>
    <row r="15" spans="1:72">
      <c r="A15" s="63">
        <v>45202</v>
      </c>
      <c r="B15" s="55" t="str">
        <f t="shared" si="6"/>
        <v>火</v>
      </c>
      <c r="C15" s="64" t="s">
        <v>313</v>
      </c>
      <c r="D15" s="764" t="s">
        <v>541</v>
      </c>
      <c r="E15" s="64" t="s">
        <v>324</v>
      </c>
      <c r="F15" s="407" t="s">
        <v>329</v>
      </c>
      <c r="G15" s="767" t="s">
        <v>323</v>
      </c>
      <c r="H15" s="59"/>
      <c r="I15" s="528" t="s">
        <v>325</v>
      </c>
      <c r="J15" s="67"/>
      <c r="K15" s="67">
        <v>13</v>
      </c>
      <c r="L15" s="67"/>
      <c r="M15" s="67"/>
      <c r="N15" s="68">
        <f t="shared" si="0"/>
        <v>0</v>
      </c>
      <c r="O15" s="473"/>
      <c r="P15" s="406">
        <v>1100</v>
      </c>
      <c r="Q15" s="60">
        <v>13</v>
      </c>
      <c r="R15" s="68">
        <f t="shared" si="1"/>
        <v>14300</v>
      </c>
      <c r="S15" s="56" t="s">
        <v>333</v>
      </c>
      <c r="T15" s="60">
        <v>9800</v>
      </c>
      <c r="U15" s="60">
        <v>13</v>
      </c>
      <c r="V15" s="68">
        <f t="shared" si="2"/>
        <v>127400</v>
      </c>
      <c r="W15" s="473" t="s">
        <v>463</v>
      </c>
      <c r="X15" s="1114"/>
      <c r="Y15" s="1115"/>
      <c r="Z15" s="1116"/>
      <c r="AA15" s="1008">
        <f t="shared" si="3"/>
        <v>45202</v>
      </c>
      <c r="AB15" s="1009"/>
      <c r="AC15" s="62" t="str">
        <f t="shared" si="4"/>
        <v>火</v>
      </c>
      <c r="AD15" s="1010" t="str">
        <f t="shared" si="4"/>
        <v>京都府</v>
      </c>
      <c r="AE15" s="1011"/>
      <c r="AF15" s="1012" t="str">
        <f t="shared" si="5"/>
        <v>○○市会館</v>
      </c>
      <c r="AG15" s="1012"/>
      <c r="AH15" s="1012"/>
      <c r="AI15" s="1012"/>
      <c r="AJ15" s="1012"/>
      <c r="AK15" s="1013"/>
      <c r="AL15" s="1026">
        <v>0.41666666666666669</v>
      </c>
      <c r="AM15" s="1027"/>
      <c r="AN15" s="1028"/>
      <c r="AO15" s="1026">
        <v>0.45833333333333331</v>
      </c>
      <c r="AP15" s="1027"/>
      <c r="AQ15" s="1028"/>
      <c r="AR15" s="1026">
        <v>0.5625</v>
      </c>
      <c r="AS15" s="1027"/>
      <c r="AT15" s="1028"/>
      <c r="AU15" s="1026">
        <v>0.625</v>
      </c>
      <c r="AV15" s="1027"/>
      <c r="AW15" s="1028"/>
      <c r="AX15" s="1026">
        <v>0.70833333333333337</v>
      </c>
      <c r="AY15" s="1027"/>
      <c r="AZ15" s="1028"/>
      <c r="BA15" s="1026">
        <v>0.79166666666666663</v>
      </c>
      <c r="BB15" s="1027"/>
      <c r="BC15" s="1028"/>
      <c r="BD15" s="411">
        <f t="shared" si="7"/>
        <v>6.25E-2</v>
      </c>
      <c r="BE15" s="1014"/>
      <c r="BF15" s="1015"/>
      <c r="BG15" s="1015"/>
      <c r="BH15" s="1015"/>
      <c r="BI15" s="1015"/>
      <c r="BJ15" s="1015"/>
      <c r="BK15" s="1015"/>
      <c r="BL15" s="1015"/>
      <c r="BM15" s="1015"/>
      <c r="BN15" s="1015"/>
      <c r="BO15" s="1015"/>
      <c r="BP15" s="1015"/>
      <c r="BQ15" s="1016"/>
    </row>
    <row r="16" spans="1:72" ht="42" customHeight="1">
      <c r="A16" s="63"/>
      <c r="B16" s="55" t="str">
        <f t="shared" si="6"/>
        <v/>
      </c>
      <c r="C16" s="64"/>
      <c r="D16" s="765" t="s">
        <v>540</v>
      </c>
      <c r="E16" s="763" t="s">
        <v>323</v>
      </c>
      <c r="F16" s="407" t="s">
        <v>329</v>
      </c>
      <c r="G16" s="767" t="s">
        <v>543</v>
      </c>
      <c r="H16" s="59">
        <v>20</v>
      </c>
      <c r="I16" s="528" t="s">
        <v>330</v>
      </c>
      <c r="J16" s="67"/>
      <c r="K16" s="67">
        <v>1</v>
      </c>
      <c r="L16" s="67"/>
      <c r="M16" s="67"/>
      <c r="N16" s="68">
        <f t="shared" si="0"/>
        <v>0</v>
      </c>
      <c r="O16" s="473"/>
      <c r="P16" s="406">
        <v>0</v>
      </c>
      <c r="Q16" s="60">
        <v>2</v>
      </c>
      <c r="R16" s="68">
        <f t="shared" si="1"/>
        <v>0</v>
      </c>
      <c r="S16" s="56"/>
      <c r="T16" s="60"/>
      <c r="U16" s="60"/>
      <c r="V16" s="68">
        <f t="shared" si="2"/>
        <v>0</v>
      </c>
      <c r="W16" s="473"/>
      <c r="X16" s="1114" t="s">
        <v>447</v>
      </c>
      <c r="Y16" s="1115"/>
      <c r="Z16" s="1116"/>
      <c r="AA16" s="1008">
        <f t="shared" si="3"/>
        <v>0</v>
      </c>
      <c r="AB16" s="1009"/>
      <c r="AC16" s="62" t="str">
        <f t="shared" si="4"/>
        <v/>
      </c>
      <c r="AD16" s="1010">
        <f t="shared" si="4"/>
        <v>0</v>
      </c>
      <c r="AE16" s="1011"/>
      <c r="AF16" s="1012" t="str">
        <f t="shared" si="5"/>
        <v>（○○市立B中学校）</v>
      </c>
      <c r="AG16" s="1012"/>
      <c r="AH16" s="1012"/>
      <c r="AI16" s="1012"/>
      <c r="AJ16" s="1012"/>
      <c r="AK16" s="1013"/>
      <c r="AL16" s="1026"/>
      <c r="AM16" s="1027"/>
      <c r="AN16" s="1028"/>
      <c r="AO16" s="1026"/>
      <c r="AP16" s="1027"/>
      <c r="AQ16" s="1028"/>
      <c r="AR16" s="1026"/>
      <c r="AS16" s="1027"/>
      <c r="AT16" s="1028"/>
      <c r="AU16" s="1026"/>
      <c r="AV16" s="1027"/>
      <c r="AW16" s="1028"/>
      <c r="AX16" s="1026"/>
      <c r="AY16" s="1027"/>
      <c r="AZ16" s="1028"/>
      <c r="BA16" s="1026"/>
      <c r="BB16" s="1027"/>
      <c r="BC16" s="1028"/>
      <c r="BD16" s="411">
        <f t="shared" si="7"/>
        <v>0</v>
      </c>
      <c r="BE16" s="1014"/>
      <c r="BF16" s="1015"/>
      <c r="BG16" s="1015"/>
      <c r="BH16" s="1015"/>
      <c r="BI16" s="1015"/>
      <c r="BJ16" s="1015"/>
      <c r="BK16" s="1015"/>
      <c r="BL16" s="1015"/>
      <c r="BM16" s="1015"/>
      <c r="BN16" s="1015"/>
      <c r="BO16" s="1015"/>
      <c r="BP16" s="1015"/>
      <c r="BQ16" s="1016"/>
    </row>
    <row r="17" spans="1:69">
      <c r="A17" s="63"/>
      <c r="B17" s="55" t="str">
        <f t="shared" si="6"/>
        <v/>
      </c>
      <c r="C17" s="64"/>
      <c r="D17" s="764"/>
      <c r="E17" s="763" t="s">
        <v>323</v>
      </c>
      <c r="F17" s="407" t="s">
        <v>314</v>
      </c>
      <c r="G17" s="767" t="s">
        <v>542</v>
      </c>
      <c r="H17" s="59">
        <v>20</v>
      </c>
      <c r="I17" s="528" t="s">
        <v>331</v>
      </c>
      <c r="J17" s="67">
        <v>35000</v>
      </c>
      <c r="K17" s="67">
        <v>1</v>
      </c>
      <c r="L17" s="67"/>
      <c r="M17" s="67"/>
      <c r="N17" s="68">
        <f t="shared" si="0"/>
        <v>35000</v>
      </c>
      <c r="O17" s="473" t="s">
        <v>459</v>
      </c>
      <c r="P17" s="406"/>
      <c r="Q17" s="60"/>
      <c r="R17" s="68">
        <f t="shared" si="1"/>
        <v>0</v>
      </c>
      <c r="S17" s="56"/>
      <c r="T17" s="60"/>
      <c r="U17" s="60"/>
      <c r="V17" s="68">
        <f t="shared" si="2"/>
        <v>0</v>
      </c>
      <c r="W17" s="473"/>
      <c r="X17" s="1114" t="s">
        <v>332</v>
      </c>
      <c r="Y17" s="1115"/>
      <c r="Z17" s="1116"/>
      <c r="AA17" s="1008">
        <f t="shared" si="3"/>
        <v>0</v>
      </c>
      <c r="AB17" s="1009"/>
      <c r="AC17" s="62" t="str">
        <f t="shared" si="4"/>
        <v/>
      </c>
      <c r="AD17" s="1010">
        <f t="shared" si="4"/>
        <v>0</v>
      </c>
      <c r="AE17" s="1011"/>
      <c r="AF17" s="1012">
        <f t="shared" si="5"/>
        <v>0</v>
      </c>
      <c r="AG17" s="1012"/>
      <c r="AH17" s="1012"/>
      <c r="AI17" s="1012"/>
      <c r="AJ17" s="1012"/>
      <c r="AK17" s="1013"/>
      <c r="AL17" s="1026"/>
      <c r="AM17" s="1027"/>
      <c r="AN17" s="1028"/>
      <c r="AO17" s="1026"/>
      <c r="AP17" s="1027"/>
      <c r="AQ17" s="1028"/>
      <c r="AR17" s="1026"/>
      <c r="AS17" s="1027"/>
      <c r="AT17" s="1028"/>
      <c r="AU17" s="1026"/>
      <c r="AV17" s="1027"/>
      <c r="AW17" s="1028"/>
      <c r="AX17" s="1026"/>
      <c r="AY17" s="1027"/>
      <c r="AZ17" s="1028"/>
      <c r="BA17" s="1026"/>
      <c r="BB17" s="1027"/>
      <c r="BC17" s="1028"/>
      <c r="BD17" s="411">
        <f t="shared" si="7"/>
        <v>0</v>
      </c>
      <c r="BE17" s="1014"/>
      <c r="BF17" s="1015"/>
      <c r="BG17" s="1015"/>
      <c r="BH17" s="1015"/>
      <c r="BI17" s="1015"/>
      <c r="BJ17" s="1015"/>
      <c r="BK17" s="1015"/>
      <c r="BL17" s="1015"/>
      <c r="BM17" s="1015"/>
      <c r="BN17" s="1015"/>
      <c r="BO17" s="1015"/>
      <c r="BP17" s="1015"/>
      <c r="BQ17" s="1016"/>
    </row>
    <row r="18" spans="1:69">
      <c r="A18" s="63"/>
      <c r="B18" s="55" t="str">
        <f t="shared" si="6"/>
        <v/>
      </c>
      <c r="C18" s="64"/>
      <c r="D18" s="65"/>
      <c r="E18" s="763" t="s">
        <v>543</v>
      </c>
      <c r="F18" s="407" t="s">
        <v>329</v>
      </c>
      <c r="G18" s="767" t="s">
        <v>324</v>
      </c>
      <c r="H18" s="59">
        <v>120</v>
      </c>
      <c r="I18" s="528" t="s">
        <v>331</v>
      </c>
      <c r="J18" s="67"/>
      <c r="K18" s="67">
        <v>1</v>
      </c>
      <c r="L18" s="67"/>
      <c r="M18" s="67"/>
      <c r="N18" s="68">
        <f t="shared" si="0"/>
        <v>0</v>
      </c>
      <c r="O18" s="473"/>
      <c r="P18" s="406"/>
      <c r="Q18" s="60"/>
      <c r="R18" s="68">
        <f t="shared" si="1"/>
        <v>0</v>
      </c>
      <c r="S18" s="56"/>
      <c r="T18" s="60"/>
      <c r="U18" s="60"/>
      <c r="V18" s="68">
        <f t="shared" si="2"/>
        <v>0</v>
      </c>
      <c r="W18" s="473"/>
      <c r="X18" s="1114" t="s">
        <v>335</v>
      </c>
      <c r="Y18" s="1115"/>
      <c r="Z18" s="1116"/>
      <c r="AA18" s="1008">
        <f t="shared" si="3"/>
        <v>0</v>
      </c>
      <c r="AB18" s="1009"/>
      <c r="AC18" s="62" t="str">
        <f t="shared" si="4"/>
        <v/>
      </c>
      <c r="AD18" s="1010">
        <f t="shared" si="4"/>
        <v>0</v>
      </c>
      <c r="AE18" s="1011"/>
      <c r="AF18" s="1012">
        <f t="shared" si="5"/>
        <v>0</v>
      </c>
      <c r="AG18" s="1012"/>
      <c r="AH18" s="1012"/>
      <c r="AI18" s="1012"/>
      <c r="AJ18" s="1012"/>
      <c r="AK18" s="1013"/>
      <c r="AL18" s="1026"/>
      <c r="AM18" s="1027"/>
      <c r="AN18" s="1028"/>
      <c r="AO18" s="1026"/>
      <c r="AP18" s="1027"/>
      <c r="AQ18" s="1028"/>
      <c r="AR18" s="1026"/>
      <c r="AS18" s="1027"/>
      <c r="AT18" s="1028"/>
      <c r="AU18" s="1026"/>
      <c r="AV18" s="1027"/>
      <c r="AW18" s="1028"/>
      <c r="AX18" s="1026"/>
      <c r="AY18" s="1027"/>
      <c r="AZ18" s="1028"/>
      <c r="BA18" s="1026"/>
      <c r="BB18" s="1027"/>
      <c r="BC18" s="1028"/>
      <c r="BD18" s="411">
        <f t="shared" si="7"/>
        <v>0</v>
      </c>
      <c r="BE18" s="1014"/>
      <c r="BF18" s="1015"/>
      <c r="BG18" s="1015"/>
      <c r="BH18" s="1015"/>
      <c r="BI18" s="1015"/>
      <c r="BJ18" s="1015"/>
      <c r="BK18" s="1015"/>
      <c r="BL18" s="1015"/>
      <c r="BM18" s="1015"/>
      <c r="BN18" s="1015"/>
      <c r="BO18" s="1015"/>
      <c r="BP18" s="1015"/>
      <c r="BQ18" s="1016"/>
    </row>
    <row r="19" spans="1:69">
      <c r="A19" s="63"/>
      <c r="B19" s="55" t="str">
        <f t="shared" si="6"/>
        <v/>
      </c>
      <c r="C19" s="64"/>
      <c r="D19" s="65"/>
      <c r="E19" s="763" t="s">
        <v>543</v>
      </c>
      <c r="F19" s="407" t="s">
        <v>314</v>
      </c>
      <c r="G19" s="767" t="s">
        <v>334</v>
      </c>
      <c r="H19" s="59">
        <v>100</v>
      </c>
      <c r="I19" s="528" t="s">
        <v>330</v>
      </c>
      <c r="J19" s="67"/>
      <c r="K19" s="67">
        <v>1</v>
      </c>
      <c r="L19" s="67"/>
      <c r="M19" s="67"/>
      <c r="N19" s="68">
        <f t="shared" si="0"/>
        <v>0</v>
      </c>
      <c r="O19" s="473"/>
      <c r="P19" s="406"/>
      <c r="Q19" s="60"/>
      <c r="R19" s="68">
        <f t="shared" si="1"/>
        <v>0</v>
      </c>
      <c r="S19" s="56"/>
      <c r="T19" s="60"/>
      <c r="U19" s="60"/>
      <c r="V19" s="68">
        <f t="shared" si="2"/>
        <v>0</v>
      </c>
      <c r="W19" s="473"/>
      <c r="X19" s="1114"/>
      <c r="Y19" s="1115"/>
      <c r="Z19" s="1116"/>
      <c r="AA19" s="1008">
        <f t="shared" si="3"/>
        <v>0</v>
      </c>
      <c r="AB19" s="1009"/>
      <c r="AC19" s="62" t="str">
        <f t="shared" si="4"/>
        <v/>
      </c>
      <c r="AD19" s="1010">
        <f t="shared" si="4"/>
        <v>0</v>
      </c>
      <c r="AE19" s="1011"/>
      <c r="AF19" s="1012">
        <f t="shared" si="5"/>
        <v>0</v>
      </c>
      <c r="AG19" s="1012"/>
      <c r="AH19" s="1012"/>
      <c r="AI19" s="1012"/>
      <c r="AJ19" s="1012"/>
      <c r="AK19" s="1013"/>
      <c r="AL19" s="1026"/>
      <c r="AM19" s="1027"/>
      <c r="AN19" s="1028"/>
      <c r="AO19" s="1026"/>
      <c r="AP19" s="1027"/>
      <c r="AQ19" s="1028"/>
      <c r="AR19" s="1026"/>
      <c r="AS19" s="1027"/>
      <c r="AT19" s="1028"/>
      <c r="AU19" s="1026"/>
      <c r="AV19" s="1027"/>
      <c r="AW19" s="1028"/>
      <c r="AX19" s="1026"/>
      <c r="AY19" s="1027"/>
      <c r="AZ19" s="1028"/>
      <c r="BA19" s="1026"/>
      <c r="BB19" s="1027"/>
      <c r="BC19" s="1028"/>
      <c r="BD19" s="411">
        <f t="shared" si="7"/>
        <v>0</v>
      </c>
      <c r="BE19" s="1014"/>
      <c r="BF19" s="1015"/>
      <c r="BG19" s="1015"/>
      <c r="BH19" s="1015"/>
      <c r="BI19" s="1015"/>
      <c r="BJ19" s="1015"/>
      <c r="BK19" s="1015"/>
      <c r="BL19" s="1015"/>
      <c r="BM19" s="1015"/>
      <c r="BN19" s="1015"/>
      <c r="BO19" s="1015"/>
      <c r="BP19" s="1015"/>
      <c r="BQ19" s="1016"/>
    </row>
    <row r="20" spans="1:69">
      <c r="A20" s="63"/>
      <c r="B20" s="55" t="str">
        <f t="shared" si="6"/>
        <v/>
      </c>
      <c r="C20" s="64"/>
      <c r="D20" s="65"/>
      <c r="E20" s="763" t="s">
        <v>334</v>
      </c>
      <c r="F20" s="407" t="s">
        <v>329</v>
      </c>
      <c r="G20" s="767" t="s">
        <v>324</v>
      </c>
      <c r="H20" s="59">
        <v>20</v>
      </c>
      <c r="I20" s="528" t="s">
        <v>330</v>
      </c>
      <c r="J20" s="67"/>
      <c r="K20" s="67">
        <v>1</v>
      </c>
      <c r="L20" s="67"/>
      <c r="M20" s="67"/>
      <c r="N20" s="68">
        <f t="shared" si="0"/>
        <v>0</v>
      </c>
      <c r="O20" s="473"/>
      <c r="P20" s="406"/>
      <c r="Q20" s="60"/>
      <c r="R20" s="68">
        <f t="shared" si="1"/>
        <v>0</v>
      </c>
      <c r="S20" s="56"/>
      <c r="T20" s="60"/>
      <c r="U20" s="60"/>
      <c r="V20" s="68">
        <f t="shared" si="2"/>
        <v>0</v>
      </c>
      <c r="W20" s="473"/>
      <c r="X20" s="1114"/>
      <c r="Y20" s="1115"/>
      <c r="Z20" s="1116"/>
      <c r="AA20" s="1008">
        <f t="shared" si="3"/>
        <v>0</v>
      </c>
      <c r="AB20" s="1009"/>
      <c r="AC20" s="62" t="str">
        <f t="shared" si="4"/>
        <v/>
      </c>
      <c r="AD20" s="1010">
        <f t="shared" si="4"/>
        <v>0</v>
      </c>
      <c r="AE20" s="1011"/>
      <c r="AF20" s="1012">
        <f t="shared" si="5"/>
        <v>0</v>
      </c>
      <c r="AG20" s="1012"/>
      <c r="AH20" s="1012"/>
      <c r="AI20" s="1012"/>
      <c r="AJ20" s="1012"/>
      <c r="AK20" s="1013"/>
      <c r="AL20" s="1026"/>
      <c r="AM20" s="1027"/>
      <c r="AN20" s="1028"/>
      <c r="AO20" s="1026"/>
      <c r="AP20" s="1027"/>
      <c r="AQ20" s="1028"/>
      <c r="AR20" s="1026"/>
      <c r="AS20" s="1027"/>
      <c r="AT20" s="1028"/>
      <c r="AU20" s="1026"/>
      <c r="AV20" s="1027"/>
      <c r="AW20" s="1028"/>
      <c r="AX20" s="1026"/>
      <c r="AY20" s="1027"/>
      <c r="AZ20" s="1028"/>
      <c r="BA20" s="1026"/>
      <c r="BB20" s="1027"/>
      <c r="BC20" s="1028"/>
      <c r="BD20" s="411">
        <f t="shared" si="7"/>
        <v>0</v>
      </c>
      <c r="BE20" s="1014"/>
      <c r="BF20" s="1015"/>
      <c r="BG20" s="1015"/>
      <c r="BH20" s="1015"/>
      <c r="BI20" s="1015"/>
      <c r="BJ20" s="1015"/>
      <c r="BK20" s="1015"/>
      <c r="BL20" s="1015"/>
      <c r="BM20" s="1015"/>
      <c r="BN20" s="1015"/>
      <c r="BO20" s="1015"/>
      <c r="BP20" s="1015"/>
      <c r="BQ20" s="1016"/>
    </row>
    <row r="21" spans="1:69">
      <c r="A21" s="63"/>
      <c r="B21" s="55"/>
      <c r="C21" s="64"/>
      <c r="D21" s="65"/>
      <c r="E21" s="763" t="s">
        <v>324</v>
      </c>
      <c r="F21" s="407" t="s">
        <v>314</v>
      </c>
      <c r="G21" s="767" t="s">
        <v>542</v>
      </c>
      <c r="H21" s="59">
        <v>22</v>
      </c>
      <c r="I21" s="528" t="s">
        <v>445</v>
      </c>
      <c r="J21" s="67"/>
      <c r="K21" s="67">
        <v>1</v>
      </c>
      <c r="L21" s="67"/>
      <c r="M21" s="67"/>
      <c r="N21" s="68">
        <f t="shared" si="0"/>
        <v>0</v>
      </c>
      <c r="O21" s="473"/>
      <c r="P21" s="406"/>
      <c r="Q21" s="60"/>
      <c r="R21" s="68"/>
      <c r="S21" s="56"/>
      <c r="T21" s="60"/>
      <c r="U21" s="60"/>
      <c r="V21" s="68"/>
      <c r="W21" s="473"/>
      <c r="X21" s="675"/>
      <c r="Y21" s="676"/>
      <c r="Z21" s="677"/>
      <c r="AA21" s="1057"/>
      <c r="AB21" s="1008"/>
      <c r="AC21" s="62"/>
      <c r="AD21" s="1052"/>
      <c r="AE21" s="1053"/>
      <c r="AF21" s="1236"/>
      <c r="AG21" s="1237"/>
      <c r="AH21" s="1237"/>
      <c r="AI21" s="1237"/>
      <c r="AJ21" s="1237"/>
      <c r="AK21" s="1238"/>
      <c r="AL21" s="672"/>
      <c r="AM21" s="673"/>
      <c r="AN21" s="674"/>
      <c r="AO21" s="672"/>
      <c r="AP21" s="673"/>
      <c r="AQ21" s="674"/>
      <c r="AR21" s="672"/>
      <c r="AS21" s="673"/>
      <c r="AT21" s="674"/>
      <c r="AU21" s="672"/>
      <c r="AV21" s="673"/>
      <c r="AW21" s="674"/>
      <c r="AX21" s="672"/>
      <c r="AY21" s="673"/>
      <c r="AZ21" s="674"/>
      <c r="BA21" s="672"/>
      <c r="BB21" s="673"/>
      <c r="BC21" s="674"/>
      <c r="BD21" s="411"/>
      <c r="BE21" s="1029"/>
      <c r="BF21" s="1030"/>
      <c r="BG21" s="1030"/>
      <c r="BH21" s="1030"/>
      <c r="BI21" s="1030"/>
      <c r="BJ21" s="1030"/>
      <c r="BK21" s="1030"/>
      <c r="BL21" s="1030"/>
      <c r="BM21" s="1030"/>
      <c r="BN21" s="1030"/>
      <c r="BO21" s="1030"/>
      <c r="BP21" s="1030"/>
      <c r="BQ21" s="1031"/>
    </row>
    <row r="22" spans="1:69">
      <c r="A22" s="63"/>
      <c r="B22" s="55"/>
      <c r="C22" s="64"/>
      <c r="D22" s="65"/>
      <c r="E22" s="763" t="s">
        <v>543</v>
      </c>
      <c r="F22" s="407" t="s">
        <v>314</v>
      </c>
      <c r="G22" s="767" t="s">
        <v>334</v>
      </c>
      <c r="H22" s="59">
        <v>100</v>
      </c>
      <c r="I22" s="528" t="s">
        <v>445</v>
      </c>
      <c r="J22" s="67"/>
      <c r="K22" s="67">
        <v>1</v>
      </c>
      <c r="L22" s="67"/>
      <c r="M22" s="67"/>
      <c r="N22" s="68">
        <f t="shared" si="0"/>
        <v>0</v>
      </c>
      <c r="O22" s="473"/>
      <c r="P22" s="406"/>
      <c r="Q22" s="60"/>
      <c r="R22" s="68"/>
      <c r="S22" s="56"/>
      <c r="T22" s="60"/>
      <c r="U22" s="60"/>
      <c r="V22" s="68"/>
      <c r="W22" s="473"/>
      <c r="X22" s="675"/>
      <c r="Y22" s="676"/>
      <c r="Z22" s="677"/>
      <c r="AA22" s="1057"/>
      <c r="AB22" s="1008"/>
      <c r="AC22" s="62"/>
      <c r="AD22" s="1052"/>
      <c r="AE22" s="1053"/>
      <c r="AF22" s="1236"/>
      <c r="AG22" s="1237"/>
      <c r="AH22" s="1237"/>
      <c r="AI22" s="1237"/>
      <c r="AJ22" s="1237"/>
      <c r="AK22" s="1238"/>
      <c r="AL22" s="672"/>
      <c r="AM22" s="673"/>
      <c r="AN22" s="674"/>
      <c r="AO22" s="672"/>
      <c r="AP22" s="673"/>
      <c r="AQ22" s="674"/>
      <c r="AR22" s="672"/>
      <c r="AS22" s="673"/>
      <c r="AT22" s="674"/>
      <c r="AU22" s="672"/>
      <c r="AV22" s="673"/>
      <c r="AW22" s="674"/>
      <c r="AX22" s="672"/>
      <c r="AY22" s="673"/>
      <c r="AZ22" s="674"/>
      <c r="BA22" s="672"/>
      <c r="BB22" s="673"/>
      <c r="BC22" s="674"/>
      <c r="BD22" s="411"/>
      <c r="BE22" s="1029"/>
      <c r="BF22" s="1030"/>
      <c r="BG22" s="1030"/>
      <c r="BH22" s="1030"/>
      <c r="BI22" s="1030"/>
      <c r="BJ22" s="1030"/>
      <c r="BK22" s="1030"/>
      <c r="BL22" s="1030"/>
      <c r="BM22" s="1030"/>
      <c r="BN22" s="1030"/>
      <c r="BO22" s="1030"/>
      <c r="BP22" s="1030"/>
      <c r="BQ22" s="1031"/>
    </row>
    <row r="23" spans="1:69">
      <c r="A23" s="63"/>
      <c r="B23" s="55"/>
      <c r="C23" s="64"/>
      <c r="D23" s="65"/>
      <c r="E23" s="763" t="s">
        <v>446</v>
      </c>
      <c r="F23" s="407" t="s">
        <v>329</v>
      </c>
      <c r="G23" s="767" t="s">
        <v>324</v>
      </c>
      <c r="H23" s="59">
        <v>20</v>
      </c>
      <c r="I23" s="528" t="s">
        <v>445</v>
      </c>
      <c r="J23" s="67"/>
      <c r="K23" s="67">
        <v>1</v>
      </c>
      <c r="L23" s="67"/>
      <c r="M23" s="67"/>
      <c r="N23" s="68">
        <f t="shared" si="0"/>
        <v>0</v>
      </c>
      <c r="O23" s="473"/>
      <c r="P23" s="406"/>
      <c r="Q23" s="60"/>
      <c r="R23" s="68"/>
      <c r="S23" s="56"/>
      <c r="T23" s="60"/>
      <c r="U23" s="60"/>
      <c r="V23" s="68"/>
      <c r="W23" s="473"/>
      <c r="X23" s="675"/>
      <c r="Y23" s="676"/>
      <c r="Z23" s="677"/>
      <c r="AA23" s="1057"/>
      <c r="AB23" s="1008"/>
      <c r="AC23" s="62"/>
      <c r="AD23" s="1052"/>
      <c r="AE23" s="1053"/>
      <c r="AF23" s="1236"/>
      <c r="AG23" s="1237"/>
      <c r="AH23" s="1237"/>
      <c r="AI23" s="1237"/>
      <c r="AJ23" s="1237"/>
      <c r="AK23" s="1238"/>
      <c r="AL23" s="672"/>
      <c r="AM23" s="673"/>
      <c r="AN23" s="674"/>
      <c r="AO23" s="672"/>
      <c r="AP23" s="673"/>
      <c r="AQ23" s="674"/>
      <c r="AR23" s="672"/>
      <c r="AS23" s="673"/>
      <c r="AT23" s="674"/>
      <c r="AU23" s="672"/>
      <c r="AV23" s="673"/>
      <c r="AW23" s="674"/>
      <c r="AX23" s="672"/>
      <c r="AY23" s="673"/>
      <c r="AZ23" s="674"/>
      <c r="BA23" s="672"/>
      <c r="BB23" s="673"/>
      <c r="BC23" s="674"/>
      <c r="BD23" s="411"/>
      <c r="BE23" s="1029"/>
      <c r="BF23" s="1030"/>
      <c r="BG23" s="1030"/>
      <c r="BH23" s="1030"/>
      <c r="BI23" s="1030"/>
      <c r="BJ23" s="1030"/>
      <c r="BK23" s="1030"/>
      <c r="BL23" s="1030"/>
      <c r="BM23" s="1030"/>
      <c r="BN23" s="1030"/>
      <c r="BO23" s="1030"/>
      <c r="BP23" s="1030"/>
      <c r="BQ23" s="1031"/>
    </row>
    <row r="24" spans="1:69">
      <c r="A24" s="63"/>
      <c r="B24" s="55" t="str">
        <f t="shared" si="6"/>
        <v/>
      </c>
      <c r="C24" s="64"/>
      <c r="D24" s="65"/>
      <c r="E24" s="64"/>
      <c r="F24" s="407"/>
      <c r="G24" s="66"/>
      <c r="H24" s="59"/>
      <c r="I24" s="528"/>
      <c r="J24" s="67"/>
      <c r="K24" s="67"/>
      <c r="L24" s="67"/>
      <c r="M24" s="67"/>
      <c r="N24" s="68">
        <f t="shared" si="0"/>
        <v>0</v>
      </c>
      <c r="O24" s="473"/>
      <c r="P24" s="406"/>
      <c r="Q24" s="60"/>
      <c r="R24" s="68">
        <f t="shared" si="1"/>
        <v>0</v>
      </c>
      <c r="S24" s="56"/>
      <c r="T24" s="60"/>
      <c r="U24" s="60"/>
      <c r="V24" s="68">
        <f t="shared" si="2"/>
        <v>0</v>
      </c>
      <c r="W24" s="473"/>
      <c r="X24" s="1114"/>
      <c r="Y24" s="1115"/>
      <c r="Z24" s="1116"/>
      <c r="AA24" s="1008">
        <f t="shared" si="3"/>
        <v>0</v>
      </c>
      <c r="AB24" s="1009"/>
      <c r="AC24" s="62" t="str">
        <f t="shared" si="4"/>
        <v/>
      </c>
      <c r="AD24" s="1010">
        <f t="shared" si="4"/>
        <v>0</v>
      </c>
      <c r="AE24" s="1011"/>
      <c r="AF24" s="1012">
        <f t="shared" si="5"/>
        <v>0</v>
      </c>
      <c r="AG24" s="1012"/>
      <c r="AH24" s="1012"/>
      <c r="AI24" s="1012"/>
      <c r="AJ24" s="1012"/>
      <c r="AK24" s="1013"/>
      <c r="AL24" s="1026"/>
      <c r="AM24" s="1027"/>
      <c r="AN24" s="1028"/>
      <c r="AO24" s="1026"/>
      <c r="AP24" s="1027"/>
      <c r="AQ24" s="1028"/>
      <c r="AR24" s="1026"/>
      <c r="AS24" s="1027"/>
      <c r="AT24" s="1028"/>
      <c r="AU24" s="1026"/>
      <c r="AV24" s="1027"/>
      <c r="AW24" s="1028"/>
      <c r="AX24" s="1026"/>
      <c r="AY24" s="1027"/>
      <c r="AZ24" s="1028"/>
      <c r="BA24" s="1026"/>
      <c r="BB24" s="1027"/>
      <c r="BC24" s="1028"/>
      <c r="BD24" s="411">
        <f t="shared" si="7"/>
        <v>0</v>
      </c>
      <c r="BE24" s="1014"/>
      <c r="BF24" s="1015"/>
      <c r="BG24" s="1015"/>
      <c r="BH24" s="1015"/>
      <c r="BI24" s="1015"/>
      <c r="BJ24" s="1015"/>
      <c r="BK24" s="1015"/>
      <c r="BL24" s="1015"/>
      <c r="BM24" s="1015"/>
      <c r="BN24" s="1015"/>
      <c r="BO24" s="1015"/>
      <c r="BP24" s="1015"/>
      <c r="BQ24" s="1016"/>
    </row>
    <row r="25" spans="1:69">
      <c r="A25" s="63">
        <v>45203</v>
      </c>
      <c r="B25" s="55" t="str">
        <f t="shared" si="6"/>
        <v>水</v>
      </c>
      <c r="C25" s="64" t="s">
        <v>336</v>
      </c>
      <c r="D25" s="65" t="s">
        <v>334</v>
      </c>
      <c r="E25" s="64" t="s">
        <v>324</v>
      </c>
      <c r="F25" s="407" t="s">
        <v>329</v>
      </c>
      <c r="G25" s="66" t="s">
        <v>334</v>
      </c>
      <c r="H25" s="59">
        <v>20</v>
      </c>
      <c r="I25" s="528" t="s">
        <v>330</v>
      </c>
      <c r="J25" s="67"/>
      <c r="K25" s="67">
        <v>1</v>
      </c>
      <c r="L25" s="67"/>
      <c r="M25" s="67"/>
      <c r="N25" s="68">
        <f t="shared" si="0"/>
        <v>0</v>
      </c>
      <c r="O25" s="473"/>
      <c r="P25" s="406">
        <v>1100</v>
      </c>
      <c r="Q25" s="60">
        <v>15</v>
      </c>
      <c r="R25" s="68">
        <f t="shared" si="1"/>
        <v>16500</v>
      </c>
      <c r="S25" s="56"/>
      <c r="T25" s="60"/>
      <c r="U25" s="60"/>
      <c r="V25" s="68">
        <f t="shared" si="2"/>
        <v>0</v>
      </c>
      <c r="W25" s="473"/>
      <c r="X25" s="1114"/>
      <c r="Y25" s="1115"/>
      <c r="Z25" s="1116"/>
      <c r="AA25" s="1008">
        <f t="shared" si="3"/>
        <v>45203</v>
      </c>
      <c r="AB25" s="1009"/>
      <c r="AC25" s="62" t="str">
        <f t="shared" si="4"/>
        <v>水</v>
      </c>
      <c r="AD25" s="1010" t="str">
        <f t="shared" si="4"/>
        <v>大阪府</v>
      </c>
      <c r="AE25" s="1011"/>
      <c r="AF25" s="1012" t="str">
        <f t="shared" si="5"/>
        <v>C学園</v>
      </c>
      <c r="AG25" s="1012"/>
      <c r="AH25" s="1012"/>
      <c r="AI25" s="1012"/>
      <c r="AJ25" s="1012"/>
      <c r="AK25" s="1013"/>
      <c r="AL25" s="1026">
        <v>0.41666666666666669</v>
      </c>
      <c r="AM25" s="1027"/>
      <c r="AN25" s="1028"/>
      <c r="AO25" s="1026">
        <v>0.45833333333333331</v>
      </c>
      <c r="AP25" s="1027"/>
      <c r="AQ25" s="1028"/>
      <c r="AR25" s="1026">
        <v>0.5625</v>
      </c>
      <c r="AS25" s="1027"/>
      <c r="AT25" s="1028"/>
      <c r="AU25" s="1026">
        <v>0.625</v>
      </c>
      <c r="AV25" s="1027"/>
      <c r="AW25" s="1028"/>
      <c r="AX25" s="1026">
        <v>0.70833333333333337</v>
      </c>
      <c r="AY25" s="1027"/>
      <c r="AZ25" s="1028"/>
      <c r="BA25" s="1026">
        <v>0.91666666666666663</v>
      </c>
      <c r="BB25" s="1027"/>
      <c r="BC25" s="1028"/>
      <c r="BD25" s="411">
        <f t="shared" si="7"/>
        <v>6.25E-2</v>
      </c>
      <c r="BE25" s="1014"/>
      <c r="BF25" s="1015"/>
      <c r="BG25" s="1015"/>
      <c r="BH25" s="1015"/>
      <c r="BI25" s="1015"/>
      <c r="BJ25" s="1015"/>
      <c r="BK25" s="1015"/>
      <c r="BL25" s="1015"/>
      <c r="BM25" s="1015"/>
      <c r="BN25" s="1015"/>
      <c r="BO25" s="1015"/>
      <c r="BP25" s="1015"/>
      <c r="BQ25" s="1016"/>
    </row>
    <row r="26" spans="1:69" ht="48" customHeight="1">
      <c r="A26" s="63"/>
      <c r="B26" s="55" t="str">
        <f t="shared" si="6"/>
        <v/>
      </c>
      <c r="C26" s="64"/>
      <c r="D26" s="65"/>
      <c r="E26" s="64" t="s">
        <v>455</v>
      </c>
      <c r="F26" s="407" t="s">
        <v>319</v>
      </c>
      <c r="G26" s="66" t="s">
        <v>337</v>
      </c>
      <c r="H26" s="59">
        <v>50</v>
      </c>
      <c r="I26" s="528" t="s">
        <v>454</v>
      </c>
      <c r="J26" s="67"/>
      <c r="K26" s="67">
        <v>1</v>
      </c>
      <c r="L26" s="67"/>
      <c r="M26" s="67"/>
      <c r="N26" s="68">
        <f t="shared" si="0"/>
        <v>0</v>
      </c>
      <c r="O26" s="473"/>
      <c r="P26" s="406"/>
      <c r="Q26" s="60"/>
      <c r="R26" s="68">
        <f t="shared" si="1"/>
        <v>0</v>
      </c>
      <c r="S26" s="56"/>
      <c r="T26" s="60"/>
      <c r="U26" s="60"/>
      <c r="V26" s="68">
        <f t="shared" si="2"/>
        <v>0</v>
      </c>
      <c r="W26" s="473"/>
      <c r="X26" s="1114" t="s">
        <v>457</v>
      </c>
      <c r="Y26" s="1115"/>
      <c r="Z26" s="1116"/>
      <c r="AA26" s="1008">
        <f t="shared" si="3"/>
        <v>0</v>
      </c>
      <c r="AB26" s="1009"/>
      <c r="AC26" s="62" t="str">
        <f t="shared" si="4"/>
        <v/>
      </c>
      <c r="AD26" s="1010">
        <f t="shared" si="4"/>
        <v>0</v>
      </c>
      <c r="AE26" s="1011"/>
      <c r="AF26" s="1012">
        <f t="shared" si="5"/>
        <v>0</v>
      </c>
      <c r="AG26" s="1012"/>
      <c r="AH26" s="1012"/>
      <c r="AI26" s="1012"/>
      <c r="AJ26" s="1012"/>
      <c r="AK26" s="1013"/>
      <c r="AL26" s="1026"/>
      <c r="AM26" s="1027"/>
      <c r="AN26" s="1028"/>
      <c r="AO26" s="1026"/>
      <c r="AP26" s="1027"/>
      <c r="AQ26" s="1028"/>
      <c r="AR26" s="1026"/>
      <c r="AS26" s="1027"/>
      <c r="AT26" s="1028"/>
      <c r="AU26" s="1026"/>
      <c r="AV26" s="1027"/>
      <c r="AW26" s="1028"/>
      <c r="AX26" s="1026"/>
      <c r="AY26" s="1027"/>
      <c r="AZ26" s="1028"/>
      <c r="BA26" s="1026"/>
      <c r="BB26" s="1027"/>
      <c r="BC26" s="1028"/>
      <c r="BD26" s="411">
        <f t="shared" si="7"/>
        <v>0</v>
      </c>
      <c r="BE26" s="1014"/>
      <c r="BF26" s="1015"/>
      <c r="BG26" s="1015"/>
      <c r="BH26" s="1015"/>
      <c r="BI26" s="1015"/>
      <c r="BJ26" s="1015"/>
      <c r="BK26" s="1015"/>
      <c r="BL26" s="1015"/>
      <c r="BM26" s="1015"/>
      <c r="BN26" s="1015"/>
      <c r="BO26" s="1015"/>
      <c r="BP26" s="1015"/>
      <c r="BQ26" s="1016"/>
    </row>
    <row r="27" spans="1:69">
      <c r="A27" s="63"/>
      <c r="B27" s="55" t="str">
        <f t="shared" si="6"/>
        <v/>
      </c>
      <c r="C27" s="64"/>
      <c r="D27" s="65"/>
      <c r="E27" s="64" t="s">
        <v>338</v>
      </c>
      <c r="F27" s="407" t="s">
        <v>319</v>
      </c>
      <c r="G27" s="66" t="s">
        <v>334</v>
      </c>
      <c r="H27" s="59">
        <v>30</v>
      </c>
      <c r="I27" s="528" t="s">
        <v>331</v>
      </c>
      <c r="J27" s="67">
        <v>25000</v>
      </c>
      <c r="K27" s="67">
        <v>1</v>
      </c>
      <c r="L27" s="67"/>
      <c r="M27" s="67"/>
      <c r="N27" s="68">
        <f t="shared" si="0"/>
        <v>25000</v>
      </c>
      <c r="O27" s="473" t="s">
        <v>460</v>
      </c>
      <c r="P27" s="406"/>
      <c r="Q27" s="60"/>
      <c r="R27" s="68">
        <f t="shared" si="1"/>
        <v>0</v>
      </c>
      <c r="S27" s="56"/>
      <c r="T27" s="60"/>
      <c r="U27" s="60"/>
      <c r="V27" s="68">
        <f t="shared" si="2"/>
        <v>0</v>
      </c>
      <c r="W27" s="473"/>
      <c r="X27" s="1114"/>
      <c r="Y27" s="1115"/>
      <c r="Z27" s="1116"/>
      <c r="AA27" s="1008">
        <f t="shared" si="3"/>
        <v>0</v>
      </c>
      <c r="AB27" s="1009"/>
      <c r="AC27" s="62" t="str">
        <f t="shared" si="4"/>
        <v/>
      </c>
      <c r="AD27" s="1010">
        <f t="shared" si="4"/>
        <v>0</v>
      </c>
      <c r="AE27" s="1011"/>
      <c r="AF27" s="1012">
        <f t="shared" si="5"/>
        <v>0</v>
      </c>
      <c r="AG27" s="1012"/>
      <c r="AH27" s="1012"/>
      <c r="AI27" s="1012"/>
      <c r="AJ27" s="1012"/>
      <c r="AK27" s="1013"/>
      <c r="AL27" s="1026"/>
      <c r="AM27" s="1027"/>
      <c r="AN27" s="1028"/>
      <c r="AO27" s="1026"/>
      <c r="AP27" s="1027"/>
      <c r="AQ27" s="1028"/>
      <c r="AR27" s="1026"/>
      <c r="AS27" s="1027"/>
      <c r="AT27" s="1028"/>
      <c r="AU27" s="1026"/>
      <c r="AV27" s="1027"/>
      <c r="AW27" s="1028"/>
      <c r="AX27" s="1026"/>
      <c r="AY27" s="1027"/>
      <c r="AZ27" s="1028"/>
      <c r="BA27" s="1026"/>
      <c r="BB27" s="1027"/>
      <c r="BC27" s="1028"/>
      <c r="BD27" s="411">
        <f t="shared" si="7"/>
        <v>0</v>
      </c>
      <c r="BE27" s="1014"/>
      <c r="BF27" s="1015"/>
      <c r="BG27" s="1015"/>
      <c r="BH27" s="1015"/>
      <c r="BI27" s="1015"/>
      <c r="BJ27" s="1015"/>
      <c r="BK27" s="1015"/>
      <c r="BL27" s="1015"/>
      <c r="BM27" s="1015"/>
      <c r="BN27" s="1015"/>
      <c r="BO27" s="1015"/>
      <c r="BP27" s="1015"/>
      <c r="BQ27" s="1016"/>
    </row>
    <row r="28" spans="1:69">
      <c r="A28" s="63"/>
      <c r="B28" s="55" t="str">
        <f t="shared" si="6"/>
        <v/>
      </c>
      <c r="C28" s="64"/>
      <c r="D28" s="65"/>
      <c r="E28" s="64" t="s">
        <v>334</v>
      </c>
      <c r="F28" s="407" t="s">
        <v>329</v>
      </c>
      <c r="G28" s="66" t="s">
        <v>337</v>
      </c>
      <c r="H28" s="59">
        <v>15</v>
      </c>
      <c r="I28" s="528" t="s">
        <v>330</v>
      </c>
      <c r="J28" s="67"/>
      <c r="K28" s="67">
        <v>1</v>
      </c>
      <c r="L28" s="67"/>
      <c r="M28" s="67"/>
      <c r="N28" s="68">
        <f t="shared" si="0"/>
        <v>0</v>
      </c>
      <c r="O28" s="473"/>
      <c r="P28" s="406"/>
      <c r="Q28" s="60"/>
      <c r="R28" s="68">
        <f t="shared" si="1"/>
        <v>0</v>
      </c>
      <c r="S28" s="56"/>
      <c r="T28" s="60"/>
      <c r="U28" s="60"/>
      <c r="V28" s="68">
        <f t="shared" si="2"/>
        <v>0</v>
      </c>
      <c r="W28" s="473"/>
      <c r="X28" s="1114"/>
      <c r="Y28" s="1115"/>
      <c r="Z28" s="1116"/>
      <c r="AA28" s="1008">
        <f t="shared" si="3"/>
        <v>0</v>
      </c>
      <c r="AB28" s="1009"/>
      <c r="AC28" s="62" t="str">
        <f t="shared" si="4"/>
        <v/>
      </c>
      <c r="AD28" s="1010">
        <f t="shared" si="4"/>
        <v>0</v>
      </c>
      <c r="AE28" s="1011"/>
      <c r="AF28" s="1012">
        <f t="shared" si="5"/>
        <v>0</v>
      </c>
      <c r="AG28" s="1012"/>
      <c r="AH28" s="1012"/>
      <c r="AI28" s="1012"/>
      <c r="AJ28" s="1012"/>
      <c r="AK28" s="1013"/>
      <c r="AL28" s="1026"/>
      <c r="AM28" s="1027"/>
      <c r="AN28" s="1028"/>
      <c r="AO28" s="1026"/>
      <c r="AP28" s="1027"/>
      <c r="AQ28" s="1028"/>
      <c r="AR28" s="1026"/>
      <c r="AS28" s="1027"/>
      <c r="AT28" s="1028"/>
      <c r="AU28" s="1026"/>
      <c r="AV28" s="1027"/>
      <c r="AW28" s="1028"/>
      <c r="AX28" s="1026"/>
      <c r="AY28" s="1027"/>
      <c r="AZ28" s="1028"/>
      <c r="BA28" s="1026"/>
      <c r="BB28" s="1027"/>
      <c r="BC28" s="1028"/>
      <c r="BD28" s="411">
        <f t="shared" si="7"/>
        <v>0</v>
      </c>
      <c r="BE28" s="1014"/>
      <c r="BF28" s="1015"/>
      <c r="BG28" s="1015"/>
      <c r="BH28" s="1015"/>
      <c r="BI28" s="1015"/>
      <c r="BJ28" s="1015"/>
      <c r="BK28" s="1015"/>
      <c r="BL28" s="1015"/>
      <c r="BM28" s="1015"/>
      <c r="BN28" s="1015"/>
      <c r="BO28" s="1015"/>
      <c r="BP28" s="1015"/>
      <c r="BQ28" s="1016"/>
    </row>
    <row r="29" spans="1:69">
      <c r="A29" s="63"/>
      <c r="B29" s="55" t="str">
        <f t="shared" si="6"/>
        <v/>
      </c>
      <c r="C29" s="64"/>
      <c r="D29" s="65"/>
      <c r="E29" s="64" t="s">
        <v>338</v>
      </c>
      <c r="F29" s="407" t="s">
        <v>314</v>
      </c>
      <c r="G29" s="66" t="s">
        <v>315</v>
      </c>
      <c r="H29" s="59">
        <v>552.6</v>
      </c>
      <c r="I29" s="528" t="s">
        <v>320</v>
      </c>
      <c r="J29" s="67">
        <v>8910</v>
      </c>
      <c r="K29" s="67">
        <v>11</v>
      </c>
      <c r="L29" s="67">
        <v>5610</v>
      </c>
      <c r="M29" s="67">
        <v>11</v>
      </c>
      <c r="N29" s="68">
        <f t="shared" si="0"/>
        <v>159720</v>
      </c>
      <c r="O29" s="473" t="s">
        <v>461</v>
      </c>
      <c r="P29" s="406"/>
      <c r="Q29" s="60"/>
      <c r="R29" s="68">
        <f t="shared" si="1"/>
        <v>0</v>
      </c>
      <c r="S29" s="56"/>
      <c r="T29" s="60"/>
      <c r="U29" s="60"/>
      <c r="V29" s="68">
        <f t="shared" si="2"/>
        <v>0</v>
      </c>
      <c r="W29" s="473"/>
      <c r="X29" s="1114"/>
      <c r="Y29" s="1115"/>
      <c r="Z29" s="1116"/>
      <c r="AA29" s="1008">
        <f t="shared" si="3"/>
        <v>0</v>
      </c>
      <c r="AB29" s="1009"/>
      <c r="AC29" s="62" t="str">
        <f t="shared" si="4"/>
        <v/>
      </c>
      <c r="AD29" s="1010">
        <f t="shared" si="4"/>
        <v>0</v>
      </c>
      <c r="AE29" s="1011"/>
      <c r="AF29" s="1012">
        <f t="shared" si="5"/>
        <v>0</v>
      </c>
      <c r="AG29" s="1012"/>
      <c r="AH29" s="1012"/>
      <c r="AI29" s="1012"/>
      <c r="AJ29" s="1012"/>
      <c r="AK29" s="1013"/>
      <c r="AL29" s="1026"/>
      <c r="AM29" s="1027"/>
      <c r="AN29" s="1028"/>
      <c r="AO29" s="1026"/>
      <c r="AP29" s="1027"/>
      <c r="AQ29" s="1028"/>
      <c r="AR29" s="1026"/>
      <c r="AS29" s="1027"/>
      <c r="AT29" s="1028"/>
      <c r="AU29" s="1026"/>
      <c r="AV29" s="1027"/>
      <c r="AW29" s="1028"/>
      <c r="AX29" s="1026"/>
      <c r="AY29" s="1027"/>
      <c r="AZ29" s="1028"/>
      <c r="BA29" s="1026"/>
      <c r="BB29" s="1027"/>
      <c r="BC29" s="1028"/>
      <c r="BD29" s="411">
        <f t="shared" si="7"/>
        <v>0</v>
      </c>
      <c r="BE29" s="1014"/>
      <c r="BF29" s="1015"/>
      <c r="BG29" s="1015"/>
      <c r="BH29" s="1015"/>
      <c r="BI29" s="1015"/>
      <c r="BJ29" s="1015"/>
      <c r="BK29" s="1015"/>
      <c r="BL29" s="1015"/>
      <c r="BM29" s="1015"/>
      <c r="BN29" s="1015"/>
      <c r="BO29" s="1015"/>
      <c r="BP29" s="1015"/>
      <c r="BQ29" s="1016"/>
    </row>
    <row r="30" spans="1:69">
      <c r="A30" s="63"/>
      <c r="B30" s="55" t="str">
        <f t="shared" si="6"/>
        <v/>
      </c>
      <c r="C30" s="64"/>
      <c r="D30" s="65"/>
      <c r="E30" s="64" t="s">
        <v>324</v>
      </c>
      <c r="F30" s="407" t="s">
        <v>329</v>
      </c>
      <c r="G30" s="66" t="s">
        <v>334</v>
      </c>
      <c r="H30" s="59">
        <v>20</v>
      </c>
      <c r="I30" s="528" t="s">
        <v>445</v>
      </c>
      <c r="J30" s="67"/>
      <c r="K30" s="67">
        <v>1</v>
      </c>
      <c r="L30" s="67"/>
      <c r="M30" s="67"/>
      <c r="N30" s="68">
        <f t="shared" si="0"/>
        <v>0</v>
      </c>
      <c r="O30" s="473"/>
      <c r="P30" s="406"/>
      <c r="Q30" s="60"/>
      <c r="R30" s="68">
        <f t="shared" si="1"/>
        <v>0</v>
      </c>
      <c r="S30" s="56"/>
      <c r="T30" s="60"/>
      <c r="U30" s="60"/>
      <c r="V30" s="68">
        <f t="shared" si="2"/>
        <v>0</v>
      </c>
      <c r="W30" s="473"/>
      <c r="X30" s="1114"/>
      <c r="Y30" s="1115"/>
      <c r="Z30" s="1116"/>
      <c r="AA30" s="1008">
        <f t="shared" si="3"/>
        <v>0</v>
      </c>
      <c r="AB30" s="1009"/>
      <c r="AC30" s="62" t="str">
        <f t="shared" si="4"/>
        <v/>
      </c>
      <c r="AD30" s="1010">
        <f t="shared" si="4"/>
        <v>0</v>
      </c>
      <c r="AE30" s="1011"/>
      <c r="AF30" s="1012">
        <f t="shared" si="5"/>
        <v>0</v>
      </c>
      <c r="AG30" s="1012"/>
      <c r="AH30" s="1012"/>
      <c r="AI30" s="1012"/>
      <c r="AJ30" s="1012"/>
      <c r="AK30" s="1013"/>
      <c r="AL30" s="1026"/>
      <c r="AM30" s="1027"/>
      <c r="AN30" s="1028"/>
      <c r="AO30" s="1026"/>
      <c r="AP30" s="1027"/>
      <c r="AQ30" s="1028"/>
      <c r="AR30" s="1026"/>
      <c r="AS30" s="1027"/>
      <c r="AT30" s="1028"/>
      <c r="AU30" s="1026"/>
      <c r="AV30" s="1027"/>
      <c r="AW30" s="1028"/>
      <c r="AX30" s="1026"/>
      <c r="AY30" s="1027"/>
      <c r="AZ30" s="1028"/>
      <c r="BA30" s="1026"/>
      <c r="BB30" s="1027"/>
      <c r="BC30" s="1028"/>
      <c r="BD30" s="411">
        <f t="shared" si="7"/>
        <v>0</v>
      </c>
      <c r="BE30" s="1014"/>
      <c r="BF30" s="1015"/>
      <c r="BG30" s="1015"/>
      <c r="BH30" s="1015"/>
      <c r="BI30" s="1015"/>
      <c r="BJ30" s="1015"/>
      <c r="BK30" s="1015"/>
      <c r="BL30" s="1015"/>
      <c r="BM30" s="1015"/>
      <c r="BN30" s="1015"/>
      <c r="BO30" s="1015"/>
      <c r="BP30" s="1015"/>
      <c r="BQ30" s="1016"/>
    </row>
    <row r="31" spans="1:69">
      <c r="A31" s="63"/>
      <c r="B31" s="55" t="str">
        <f t="shared" si="6"/>
        <v/>
      </c>
      <c r="C31" s="64"/>
      <c r="D31" s="65"/>
      <c r="E31" s="64" t="s">
        <v>334</v>
      </c>
      <c r="F31" s="407" t="s">
        <v>314</v>
      </c>
      <c r="G31" s="66" t="s">
        <v>315</v>
      </c>
      <c r="H31" s="59">
        <v>560</v>
      </c>
      <c r="I31" s="528" t="s">
        <v>445</v>
      </c>
      <c r="J31" s="67"/>
      <c r="K31" s="67">
        <v>1</v>
      </c>
      <c r="L31" s="67"/>
      <c r="M31" s="67"/>
      <c r="N31" s="68">
        <f t="shared" si="0"/>
        <v>0</v>
      </c>
      <c r="O31" s="473"/>
      <c r="P31" s="406"/>
      <c r="Q31" s="60"/>
      <c r="R31" s="68">
        <f t="shared" si="1"/>
        <v>0</v>
      </c>
      <c r="S31" s="56"/>
      <c r="T31" s="60"/>
      <c r="U31" s="60"/>
      <c r="V31" s="68">
        <f t="shared" si="2"/>
        <v>0</v>
      </c>
      <c r="W31" s="473"/>
      <c r="X31" s="1114"/>
      <c r="Y31" s="1115"/>
      <c r="Z31" s="1116"/>
      <c r="AA31" s="1008">
        <f t="shared" si="3"/>
        <v>0</v>
      </c>
      <c r="AB31" s="1009"/>
      <c r="AC31" s="62" t="str">
        <f t="shared" si="4"/>
        <v/>
      </c>
      <c r="AD31" s="1010">
        <f t="shared" si="4"/>
        <v>0</v>
      </c>
      <c r="AE31" s="1011"/>
      <c r="AF31" s="1012">
        <f t="shared" si="5"/>
        <v>0</v>
      </c>
      <c r="AG31" s="1012"/>
      <c r="AH31" s="1012"/>
      <c r="AI31" s="1012"/>
      <c r="AJ31" s="1012"/>
      <c r="AK31" s="1013"/>
      <c r="AL31" s="1026"/>
      <c r="AM31" s="1027"/>
      <c r="AN31" s="1028"/>
      <c r="AO31" s="1026"/>
      <c r="AP31" s="1027"/>
      <c r="AQ31" s="1028"/>
      <c r="AR31" s="1026"/>
      <c r="AS31" s="1027"/>
      <c r="AT31" s="1028"/>
      <c r="AU31" s="1026"/>
      <c r="AV31" s="1027"/>
      <c r="AW31" s="1028"/>
      <c r="AX31" s="1026"/>
      <c r="AY31" s="1027"/>
      <c r="AZ31" s="1028"/>
      <c r="BA31" s="1026"/>
      <c r="BB31" s="1027"/>
      <c r="BC31" s="1028"/>
      <c r="BD31" s="411">
        <f t="shared" si="7"/>
        <v>0</v>
      </c>
      <c r="BE31" s="1014"/>
      <c r="BF31" s="1015"/>
      <c r="BG31" s="1015"/>
      <c r="BH31" s="1015"/>
      <c r="BI31" s="1015"/>
      <c r="BJ31" s="1015"/>
      <c r="BK31" s="1015"/>
      <c r="BL31" s="1015"/>
      <c r="BM31" s="1015"/>
      <c r="BN31" s="1015"/>
      <c r="BO31" s="1015"/>
      <c r="BP31" s="1015"/>
      <c r="BQ31" s="1016"/>
    </row>
    <row r="32" spans="1:69">
      <c r="A32" s="63"/>
      <c r="B32" s="55" t="str">
        <f t="shared" ref="B32:B53" si="9">IF(A32,TEXT(A32,"aaa"),"")</f>
        <v/>
      </c>
      <c r="C32" s="64"/>
      <c r="D32" s="65"/>
      <c r="E32" s="64"/>
      <c r="F32" s="407"/>
      <c r="G32" s="66"/>
      <c r="H32" s="59"/>
      <c r="I32" s="528"/>
      <c r="J32" s="67"/>
      <c r="K32" s="67"/>
      <c r="L32" s="67"/>
      <c r="M32" s="67"/>
      <c r="N32" s="68">
        <f t="shared" ref="N32:N53" si="10">(J32*K32)+(L32*M32)</f>
        <v>0</v>
      </c>
      <c r="O32" s="473"/>
      <c r="P32" s="406"/>
      <c r="Q32" s="60"/>
      <c r="R32" s="68">
        <f t="shared" ref="R32:R53" si="11">P32*Q32</f>
        <v>0</v>
      </c>
      <c r="S32" s="56"/>
      <c r="T32" s="60"/>
      <c r="U32" s="60"/>
      <c r="V32" s="68">
        <f t="shared" ref="V32:V53" si="12">T32*U32</f>
        <v>0</v>
      </c>
      <c r="W32" s="473"/>
      <c r="X32" s="1114"/>
      <c r="Y32" s="1115"/>
      <c r="Z32" s="1116"/>
      <c r="AA32" s="1008">
        <f t="shared" si="3"/>
        <v>0</v>
      </c>
      <c r="AB32" s="1009"/>
      <c r="AC32" s="62" t="str">
        <f t="shared" si="4"/>
        <v/>
      </c>
      <c r="AD32" s="1010">
        <f t="shared" si="4"/>
        <v>0</v>
      </c>
      <c r="AE32" s="1011"/>
      <c r="AF32" s="1012">
        <f t="shared" si="5"/>
        <v>0</v>
      </c>
      <c r="AG32" s="1012"/>
      <c r="AH32" s="1012"/>
      <c r="AI32" s="1012"/>
      <c r="AJ32" s="1012"/>
      <c r="AK32" s="1013"/>
      <c r="AL32" s="1026"/>
      <c r="AM32" s="1027"/>
      <c r="AN32" s="1028"/>
      <c r="AO32" s="1026"/>
      <c r="AP32" s="1027"/>
      <c r="AQ32" s="1028"/>
      <c r="AR32" s="1026"/>
      <c r="AS32" s="1027"/>
      <c r="AT32" s="1028"/>
      <c r="AU32" s="1026"/>
      <c r="AV32" s="1027"/>
      <c r="AW32" s="1028"/>
      <c r="AX32" s="1026"/>
      <c r="AY32" s="1027"/>
      <c r="AZ32" s="1028"/>
      <c r="BA32" s="1026"/>
      <c r="BB32" s="1027"/>
      <c r="BC32" s="1028"/>
      <c r="BD32" s="411">
        <f t="shared" si="7"/>
        <v>0</v>
      </c>
      <c r="BE32" s="1014"/>
      <c r="BF32" s="1015"/>
      <c r="BG32" s="1015"/>
      <c r="BH32" s="1015"/>
      <c r="BI32" s="1015"/>
      <c r="BJ32" s="1015"/>
      <c r="BK32" s="1015"/>
      <c r="BL32" s="1015"/>
      <c r="BM32" s="1015"/>
      <c r="BN32" s="1015"/>
      <c r="BO32" s="1015"/>
      <c r="BP32" s="1015"/>
      <c r="BQ32" s="1016"/>
    </row>
    <row r="33" spans="1:69">
      <c r="A33" s="63"/>
      <c r="B33" s="55" t="str">
        <f t="shared" si="9"/>
        <v/>
      </c>
      <c r="C33" s="64"/>
      <c r="D33" s="65"/>
      <c r="E33" s="64"/>
      <c r="F33" s="407"/>
      <c r="G33" s="66"/>
      <c r="H33" s="59"/>
      <c r="I33" s="528"/>
      <c r="J33" s="67"/>
      <c r="K33" s="67"/>
      <c r="L33" s="67"/>
      <c r="M33" s="67"/>
      <c r="N33" s="68">
        <f t="shared" si="10"/>
        <v>0</v>
      </c>
      <c r="O33" s="473"/>
      <c r="P33" s="406"/>
      <c r="Q33" s="60"/>
      <c r="R33" s="68">
        <f t="shared" si="11"/>
        <v>0</v>
      </c>
      <c r="S33" s="56"/>
      <c r="T33" s="60"/>
      <c r="U33" s="60"/>
      <c r="V33" s="68">
        <f t="shared" si="12"/>
        <v>0</v>
      </c>
      <c r="W33" s="473"/>
      <c r="X33" s="1114"/>
      <c r="Y33" s="1115"/>
      <c r="Z33" s="1116"/>
      <c r="AA33" s="1008">
        <f t="shared" si="3"/>
        <v>0</v>
      </c>
      <c r="AB33" s="1009"/>
      <c r="AC33" s="62" t="str">
        <f t="shared" si="4"/>
        <v/>
      </c>
      <c r="AD33" s="1010">
        <f t="shared" si="4"/>
        <v>0</v>
      </c>
      <c r="AE33" s="1011"/>
      <c r="AF33" s="1012">
        <f t="shared" si="5"/>
        <v>0</v>
      </c>
      <c r="AG33" s="1012"/>
      <c r="AH33" s="1012"/>
      <c r="AI33" s="1012"/>
      <c r="AJ33" s="1012"/>
      <c r="AK33" s="1013"/>
      <c r="AL33" s="1026"/>
      <c r="AM33" s="1027"/>
      <c r="AN33" s="1028"/>
      <c r="AO33" s="1026"/>
      <c r="AP33" s="1027"/>
      <c r="AQ33" s="1028"/>
      <c r="AR33" s="1026"/>
      <c r="AS33" s="1027"/>
      <c r="AT33" s="1028"/>
      <c r="AU33" s="1026"/>
      <c r="AV33" s="1027"/>
      <c r="AW33" s="1028"/>
      <c r="AX33" s="1026"/>
      <c r="AY33" s="1027"/>
      <c r="AZ33" s="1028"/>
      <c r="BA33" s="1026"/>
      <c r="BB33" s="1027"/>
      <c r="BC33" s="1028"/>
      <c r="BD33" s="411">
        <f t="shared" si="7"/>
        <v>0</v>
      </c>
      <c r="BE33" s="1014"/>
      <c r="BF33" s="1015"/>
      <c r="BG33" s="1015"/>
      <c r="BH33" s="1015"/>
      <c r="BI33" s="1015"/>
      <c r="BJ33" s="1015"/>
      <c r="BK33" s="1015"/>
      <c r="BL33" s="1015"/>
      <c r="BM33" s="1015"/>
      <c r="BN33" s="1015"/>
      <c r="BO33" s="1015"/>
      <c r="BP33" s="1015"/>
      <c r="BQ33" s="1016"/>
    </row>
    <row r="34" spans="1:69">
      <c r="A34" s="63"/>
      <c r="B34" s="55" t="str">
        <f t="shared" si="9"/>
        <v/>
      </c>
      <c r="C34" s="64"/>
      <c r="D34" s="65"/>
      <c r="E34" s="64"/>
      <c r="F34" s="407"/>
      <c r="G34" s="66"/>
      <c r="H34" s="59"/>
      <c r="I34" s="528"/>
      <c r="J34" s="67"/>
      <c r="K34" s="67"/>
      <c r="L34" s="67"/>
      <c r="M34" s="67"/>
      <c r="N34" s="68">
        <f t="shared" si="10"/>
        <v>0</v>
      </c>
      <c r="O34" s="473"/>
      <c r="P34" s="406"/>
      <c r="Q34" s="60"/>
      <c r="R34" s="68">
        <f t="shared" si="11"/>
        <v>0</v>
      </c>
      <c r="S34" s="56"/>
      <c r="T34" s="60"/>
      <c r="U34" s="60"/>
      <c r="V34" s="68">
        <f t="shared" si="12"/>
        <v>0</v>
      </c>
      <c r="W34" s="473"/>
      <c r="X34" s="1114"/>
      <c r="Y34" s="1115"/>
      <c r="Z34" s="1116"/>
      <c r="AA34" s="1008">
        <f t="shared" si="3"/>
        <v>0</v>
      </c>
      <c r="AB34" s="1009"/>
      <c r="AC34" s="62" t="str">
        <f t="shared" si="4"/>
        <v/>
      </c>
      <c r="AD34" s="1010">
        <f t="shared" si="4"/>
        <v>0</v>
      </c>
      <c r="AE34" s="1011"/>
      <c r="AF34" s="1012">
        <f t="shared" si="5"/>
        <v>0</v>
      </c>
      <c r="AG34" s="1012"/>
      <c r="AH34" s="1012"/>
      <c r="AI34" s="1012"/>
      <c r="AJ34" s="1012"/>
      <c r="AK34" s="1013"/>
      <c r="AL34" s="1026"/>
      <c r="AM34" s="1027"/>
      <c r="AN34" s="1028"/>
      <c r="AO34" s="1026"/>
      <c r="AP34" s="1027"/>
      <c r="AQ34" s="1028"/>
      <c r="AR34" s="1026"/>
      <c r="AS34" s="1027"/>
      <c r="AT34" s="1028"/>
      <c r="AU34" s="1026"/>
      <c r="AV34" s="1027"/>
      <c r="AW34" s="1028"/>
      <c r="AX34" s="1026"/>
      <c r="AY34" s="1027"/>
      <c r="AZ34" s="1028"/>
      <c r="BA34" s="1026"/>
      <c r="BB34" s="1027"/>
      <c r="BC34" s="1028"/>
      <c r="BD34" s="411">
        <f t="shared" si="7"/>
        <v>0</v>
      </c>
      <c r="BE34" s="1014"/>
      <c r="BF34" s="1015"/>
      <c r="BG34" s="1015"/>
      <c r="BH34" s="1015"/>
      <c r="BI34" s="1015"/>
      <c r="BJ34" s="1015"/>
      <c r="BK34" s="1015"/>
      <c r="BL34" s="1015"/>
      <c r="BM34" s="1015"/>
      <c r="BN34" s="1015"/>
      <c r="BO34" s="1015"/>
      <c r="BP34" s="1015"/>
      <c r="BQ34" s="1016"/>
    </row>
    <row r="35" spans="1:69">
      <c r="A35" s="63"/>
      <c r="B35" s="55" t="str">
        <f t="shared" si="9"/>
        <v/>
      </c>
      <c r="C35" s="64"/>
      <c r="D35" s="65"/>
      <c r="E35" s="64"/>
      <c r="F35" s="407"/>
      <c r="G35" s="66"/>
      <c r="H35" s="59"/>
      <c r="I35" s="528"/>
      <c r="J35" s="67"/>
      <c r="K35" s="67"/>
      <c r="L35" s="67"/>
      <c r="M35" s="67"/>
      <c r="N35" s="68">
        <f t="shared" si="10"/>
        <v>0</v>
      </c>
      <c r="O35" s="473"/>
      <c r="P35" s="406"/>
      <c r="Q35" s="60"/>
      <c r="R35" s="68">
        <f t="shared" si="11"/>
        <v>0</v>
      </c>
      <c r="S35" s="56"/>
      <c r="T35" s="60"/>
      <c r="U35" s="60"/>
      <c r="V35" s="68">
        <f t="shared" si="12"/>
        <v>0</v>
      </c>
      <c r="W35" s="473"/>
      <c r="X35" s="1114"/>
      <c r="Y35" s="1115"/>
      <c r="Z35" s="1116"/>
      <c r="AA35" s="1008">
        <f t="shared" si="3"/>
        <v>0</v>
      </c>
      <c r="AB35" s="1009"/>
      <c r="AC35" s="62" t="str">
        <f t="shared" si="4"/>
        <v/>
      </c>
      <c r="AD35" s="1010">
        <f t="shared" si="4"/>
        <v>0</v>
      </c>
      <c r="AE35" s="1011"/>
      <c r="AF35" s="1012">
        <f t="shared" si="5"/>
        <v>0</v>
      </c>
      <c r="AG35" s="1012"/>
      <c r="AH35" s="1012"/>
      <c r="AI35" s="1012"/>
      <c r="AJ35" s="1012"/>
      <c r="AK35" s="1013"/>
      <c r="AL35" s="1026"/>
      <c r="AM35" s="1027"/>
      <c r="AN35" s="1028"/>
      <c r="AO35" s="1026"/>
      <c r="AP35" s="1027"/>
      <c r="AQ35" s="1028"/>
      <c r="AR35" s="1026"/>
      <c r="AS35" s="1027"/>
      <c r="AT35" s="1028"/>
      <c r="AU35" s="1026"/>
      <c r="AV35" s="1027"/>
      <c r="AW35" s="1028"/>
      <c r="AX35" s="1026"/>
      <c r="AY35" s="1027"/>
      <c r="AZ35" s="1028"/>
      <c r="BA35" s="1026"/>
      <c r="BB35" s="1027"/>
      <c r="BC35" s="1028"/>
      <c r="BD35" s="411">
        <f t="shared" si="7"/>
        <v>0</v>
      </c>
      <c r="BE35" s="1014"/>
      <c r="BF35" s="1015"/>
      <c r="BG35" s="1015"/>
      <c r="BH35" s="1015"/>
      <c r="BI35" s="1015"/>
      <c r="BJ35" s="1015"/>
      <c r="BK35" s="1015"/>
      <c r="BL35" s="1015"/>
      <c r="BM35" s="1015"/>
      <c r="BN35" s="1015"/>
      <c r="BO35" s="1015"/>
      <c r="BP35" s="1015"/>
      <c r="BQ35" s="1016"/>
    </row>
    <row r="36" spans="1:69">
      <c r="A36" s="63"/>
      <c r="B36" s="55" t="str">
        <f t="shared" si="9"/>
        <v/>
      </c>
      <c r="C36" s="64"/>
      <c r="D36" s="65"/>
      <c r="E36" s="64"/>
      <c r="F36" s="407"/>
      <c r="G36" s="66"/>
      <c r="H36" s="59"/>
      <c r="I36" s="528"/>
      <c r="J36" s="67"/>
      <c r="K36" s="67"/>
      <c r="L36" s="67"/>
      <c r="M36" s="67"/>
      <c r="N36" s="68">
        <f t="shared" si="10"/>
        <v>0</v>
      </c>
      <c r="O36" s="473"/>
      <c r="P36" s="406"/>
      <c r="Q36" s="60"/>
      <c r="R36" s="68">
        <f t="shared" si="11"/>
        <v>0</v>
      </c>
      <c r="S36" s="56"/>
      <c r="T36" s="60"/>
      <c r="U36" s="60"/>
      <c r="V36" s="68">
        <f t="shared" si="12"/>
        <v>0</v>
      </c>
      <c r="W36" s="473"/>
      <c r="X36" s="1114"/>
      <c r="Y36" s="1115"/>
      <c r="Z36" s="1116"/>
      <c r="AA36" s="1008">
        <f t="shared" si="3"/>
        <v>0</v>
      </c>
      <c r="AB36" s="1009"/>
      <c r="AC36" s="62" t="str">
        <f t="shared" si="4"/>
        <v/>
      </c>
      <c r="AD36" s="1010">
        <f t="shared" si="4"/>
        <v>0</v>
      </c>
      <c r="AE36" s="1011"/>
      <c r="AF36" s="1012">
        <f t="shared" si="5"/>
        <v>0</v>
      </c>
      <c r="AG36" s="1012"/>
      <c r="AH36" s="1012"/>
      <c r="AI36" s="1012"/>
      <c r="AJ36" s="1012"/>
      <c r="AK36" s="1013"/>
      <c r="AL36" s="1026"/>
      <c r="AM36" s="1027"/>
      <c r="AN36" s="1028"/>
      <c r="AO36" s="1026"/>
      <c r="AP36" s="1027"/>
      <c r="AQ36" s="1028"/>
      <c r="AR36" s="1026"/>
      <c r="AS36" s="1027"/>
      <c r="AT36" s="1028"/>
      <c r="AU36" s="1026"/>
      <c r="AV36" s="1027"/>
      <c r="AW36" s="1028"/>
      <c r="AX36" s="1026"/>
      <c r="AY36" s="1027"/>
      <c r="AZ36" s="1028"/>
      <c r="BA36" s="1026"/>
      <c r="BB36" s="1027"/>
      <c r="BC36" s="1028"/>
      <c r="BD36" s="411">
        <f t="shared" si="7"/>
        <v>0</v>
      </c>
      <c r="BE36" s="1014"/>
      <c r="BF36" s="1015"/>
      <c r="BG36" s="1015"/>
      <c r="BH36" s="1015"/>
      <c r="BI36" s="1015"/>
      <c r="BJ36" s="1015"/>
      <c r="BK36" s="1015"/>
      <c r="BL36" s="1015"/>
      <c r="BM36" s="1015"/>
      <c r="BN36" s="1015"/>
      <c r="BO36" s="1015"/>
      <c r="BP36" s="1015"/>
      <c r="BQ36" s="1016"/>
    </row>
    <row r="37" spans="1:69">
      <c r="A37" s="63"/>
      <c r="B37" s="55" t="str">
        <f t="shared" si="9"/>
        <v/>
      </c>
      <c r="C37" s="64"/>
      <c r="D37" s="65"/>
      <c r="E37" s="64"/>
      <c r="F37" s="407"/>
      <c r="G37" s="66"/>
      <c r="H37" s="59"/>
      <c r="I37" s="528"/>
      <c r="J37" s="67"/>
      <c r="K37" s="67"/>
      <c r="L37" s="67"/>
      <c r="M37" s="67"/>
      <c r="N37" s="68">
        <f t="shared" si="10"/>
        <v>0</v>
      </c>
      <c r="O37" s="473"/>
      <c r="P37" s="406"/>
      <c r="Q37" s="60"/>
      <c r="R37" s="68">
        <f t="shared" si="11"/>
        <v>0</v>
      </c>
      <c r="S37" s="56"/>
      <c r="T37" s="60"/>
      <c r="U37" s="60"/>
      <c r="V37" s="68">
        <f t="shared" si="12"/>
        <v>0</v>
      </c>
      <c r="W37" s="473"/>
      <c r="X37" s="1114"/>
      <c r="Y37" s="1115"/>
      <c r="Z37" s="1116"/>
      <c r="AA37" s="1008">
        <f t="shared" si="3"/>
        <v>0</v>
      </c>
      <c r="AB37" s="1009"/>
      <c r="AC37" s="62" t="str">
        <f t="shared" si="4"/>
        <v/>
      </c>
      <c r="AD37" s="1010">
        <f t="shared" si="4"/>
        <v>0</v>
      </c>
      <c r="AE37" s="1011"/>
      <c r="AF37" s="1012">
        <f t="shared" si="5"/>
        <v>0</v>
      </c>
      <c r="AG37" s="1012"/>
      <c r="AH37" s="1012"/>
      <c r="AI37" s="1012"/>
      <c r="AJ37" s="1012"/>
      <c r="AK37" s="1013"/>
      <c r="AL37" s="1026"/>
      <c r="AM37" s="1027"/>
      <c r="AN37" s="1028"/>
      <c r="AO37" s="1026"/>
      <c r="AP37" s="1027"/>
      <c r="AQ37" s="1028"/>
      <c r="AR37" s="1026"/>
      <c r="AS37" s="1027"/>
      <c r="AT37" s="1028"/>
      <c r="AU37" s="1026"/>
      <c r="AV37" s="1027"/>
      <c r="AW37" s="1028"/>
      <c r="AX37" s="1026"/>
      <c r="AY37" s="1027"/>
      <c r="AZ37" s="1028"/>
      <c r="BA37" s="1026"/>
      <c r="BB37" s="1027"/>
      <c r="BC37" s="1028"/>
      <c r="BD37" s="411">
        <f t="shared" si="7"/>
        <v>0</v>
      </c>
      <c r="BE37" s="1014"/>
      <c r="BF37" s="1015"/>
      <c r="BG37" s="1015"/>
      <c r="BH37" s="1015"/>
      <c r="BI37" s="1015"/>
      <c r="BJ37" s="1015"/>
      <c r="BK37" s="1015"/>
      <c r="BL37" s="1015"/>
      <c r="BM37" s="1015"/>
      <c r="BN37" s="1015"/>
      <c r="BO37" s="1015"/>
      <c r="BP37" s="1015"/>
      <c r="BQ37" s="1016"/>
    </row>
    <row r="38" spans="1:69">
      <c r="A38" s="63"/>
      <c r="B38" s="55" t="str">
        <f t="shared" si="9"/>
        <v/>
      </c>
      <c r="C38" s="64"/>
      <c r="D38" s="65"/>
      <c r="E38" s="64"/>
      <c r="F38" s="407"/>
      <c r="G38" s="66"/>
      <c r="H38" s="59"/>
      <c r="I38" s="528"/>
      <c r="J38" s="67"/>
      <c r="K38" s="67"/>
      <c r="L38" s="67"/>
      <c r="M38" s="67"/>
      <c r="N38" s="68">
        <f t="shared" si="10"/>
        <v>0</v>
      </c>
      <c r="O38" s="473"/>
      <c r="P38" s="406"/>
      <c r="Q38" s="60"/>
      <c r="R38" s="68">
        <f t="shared" si="11"/>
        <v>0</v>
      </c>
      <c r="S38" s="56"/>
      <c r="T38" s="60"/>
      <c r="U38" s="60"/>
      <c r="V38" s="68">
        <f t="shared" si="12"/>
        <v>0</v>
      </c>
      <c r="W38" s="473"/>
      <c r="X38" s="1114"/>
      <c r="Y38" s="1115"/>
      <c r="Z38" s="1116"/>
      <c r="AA38" s="1057">
        <f t="shared" si="3"/>
        <v>0</v>
      </c>
      <c r="AB38" s="1008"/>
      <c r="AC38" s="62" t="str">
        <f t="shared" si="4"/>
        <v/>
      </c>
      <c r="AD38" s="1052">
        <f t="shared" si="4"/>
        <v>0</v>
      </c>
      <c r="AE38" s="1053"/>
      <c r="AF38" s="1054">
        <f t="shared" si="5"/>
        <v>0</v>
      </c>
      <c r="AG38" s="1055"/>
      <c r="AH38" s="1055"/>
      <c r="AI38" s="1055"/>
      <c r="AJ38" s="1055"/>
      <c r="AK38" s="1056"/>
      <c r="AL38" s="1026"/>
      <c r="AM38" s="1027"/>
      <c r="AN38" s="1028"/>
      <c r="AO38" s="1026"/>
      <c r="AP38" s="1027"/>
      <c r="AQ38" s="1028"/>
      <c r="AR38" s="1026"/>
      <c r="AS38" s="1027"/>
      <c r="AT38" s="1028"/>
      <c r="AU38" s="1026"/>
      <c r="AV38" s="1027"/>
      <c r="AW38" s="1028"/>
      <c r="AX38" s="1026"/>
      <c r="AY38" s="1027"/>
      <c r="AZ38" s="1028"/>
      <c r="BA38" s="1026"/>
      <c r="BB38" s="1027"/>
      <c r="BC38" s="1028"/>
      <c r="BD38" s="411">
        <f t="shared" si="7"/>
        <v>0</v>
      </c>
      <c r="BE38" s="1029"/>
      <c r="BF38" s="1030"/>
      <c r="BG38" s="1030"/>
      <c r="BH38" s="1030"/>
      <c r="BI38" s="1030"/>
      <c r="BJ38" s="1030"/>
      <c r="BK38" s="1030"/>
      <c r="BL38" s="1030"/>
      <c r="BM38" s="1030"/>
      <c r="BN38" s="1030"/>
      <c r="BO38" s="1030"/>
      <c r="BP38" s="1030"/>
      <c r="BQ38" s="1031"/>
    </row>
    <row r="39" spans="1:69">
      <c r="A39" s="63"/>
      <c r="B39" s="55" t="str">
        <f t="shared" si="9"/>
        <v/>
      </c>
      <c r="C39" s="64"/>
      <c r="D39" s="65"/>
      <c r="E39" s="64"/>
      <c r="F39" s="407"/>
      <c r="G39" s="66"/>
      <c r="H39" s="59"/>
      <c r="I39" s="528"/>
      <c r="J39" s="67"/>
      <c r="K39" s="67"/>
      <c r="L39" s="67"/>
      <c r="M39" s="67"/>
      <c r="N39" s="68">
        <f t="shared" si="10"/>
        <v>0</v>
      </c>
      <c r="O39" s="473"/>
      <c r="P39" s="406"/>
      <c r="Q39" s="60"/>
      <c r="R39" s="68">
        <f t="shared" si="11"/>
        <v>0</v>
      </c>
      <c r="S39" s="56"/>
      <c r="T39" s="60"/>
      <c r="U39" s="60"/>
      <c r="V39" s="68">
        <f t="shared" si="12"/>
        <v>0</v>
      </c>
      <c r="W39" s="473"/>
      <c r="X39" s="1114"/>
      <c r="Y39" s="1115"/>
      <c r="Z39" s="1116"/>
      <c r="AA39" s="1057">
        <f t="shared" si="3"/>
        <v>0</v>
      </c>
      <c r="AB39" s="1008"/>
      <c r="AC39" s="62" t="str">
        <f t="shared" si="4"/>
        <v/>
      </c>
      <c r="AD39" s="1052">
        <f t="shared" si="4"/>
        <v>0</v>
      </c>
      <c r="AE39" s="1053"/>
      <c r="AF39" s="1054">
        <f t="shared" si="5"/>
        <v>0</v>
      </c>
      <c r="AG39" s="1055"/>
      <c r="AH39" s="1055"/>
      <c r="AI39" s="1055"/>
      <c r="AJ39" s="1055"/>
      <c r="AK39" s="1056"/>
      <c r="AL39" s="1026"/>
      <c r="AM39" s="1027"/>
      <c r="AN39" s="1028"/>
      <c r="AO39" s="1026"/>
      <c r="AP39" s="1027"/>
      <c r="AQ39" s="1028"/>
      <c r="AR39" s="1026"/>
      <c r="AS39" s="1027"/>
      <c r="AT39" s="1028"/>
      <c r="AU39" s="1026"/>
      <c r="AV39" s="1027"/>
      <c r="AW39" s="1028"/>
      <c r="AX39" s="1026"/>
      <c r="AY39" s="1027"/>
      <c r="AZ39" s="1028"/>
      <c r="BA39" s="1026"/>
      <c r="BB39" s="1027"/>
      <c r="BC39" s="1028"/>
      <c r="BD39" s="411">
        <f t="shared" si="7"/>
        <v>0</v>
      </c>
      <c r="BE39" s="1029"/>
      <c r="BF39" s="1030"/>
      <c r="BG39" s="1030"/>
      <c r="BH39" s="1030"/>
      <c r="BI39" s="1030"/>
      <c r="BJ39" s="1030"/>
      <c r="BK39" s="1030"/>
      <c r="BL39" s="1030"/>
      <c r="BM39" s="1030"/>
      <c r="BN39" s="1030"/>
      <c r="BO39" s="1030"/>
      <c r="BP39" s="1030"/>
      <c r="BQ39" s="1031"/>
    </row>
    <row r="40" spans="1:69">
      <c r="A40" s="63"/>
      <c r="B40" s="55" t="str">
        <f t="shared" si="9"/>
        <v/>
      </c>
      <c r="C40" s="64"/>
      <c r="D40" s="65"/>
      <c r="E40" s="64"/>
      <c r="F40" s="407"/>
      <c r="G40" s="66"/>
      <c r="H40" s="59"/>
      <c r="I40" s="528"/>
      <c r="J40" s="67"/>
      <c r="K40" s="67"/>
      <c r="L40" s="67"/>
      <c r="M40" s="67"/>
      <c r="N40" s="68">
        <f t="shared" si="10"/>
        <v>0</v>
      </c>
      <c r="O40" s="473"/>
      <c r="P40" s="406"/>
      <c r="Q40" s="60"/>
      <c r="R40" s="68">
        <f t="shared" si="11"/>
        <v>0</v>
      </c>
      <c r="S40" s="56"/>
      <c r="T40" s="60"/>
      <c r="U40" s="60"/>
      <c r="V40" s="68">
        <f t="shared" si="12"/>
        <v>0</v>
      </c>
      <c r="W40" s="473"/>
      <c r="X40" s="1114"/>
      <c r="Y40" s="1115"/>
      <c r="Z40" s="1116"/>
      <c r="AA40" s="1057">
        <f t="shared" si="3"/>
        <v>0</v>
      </c>
      <c r="AB40" s="1008"/>
      <c r="AC40" s="62" t="str">
        <f t="shared" si="4"/>
        <v/>
      </c>
      <c r="AD40" s="1052">
        <f t="shared" si="4"/>
        <v>0</v>
      </c>
      <c r="AE40" s="1053"/>
      <c r="AF40" s="1054">
        <f t="shared" si="5"/>
        <v>0</v>
      </c>
      <c r="AG40" s="1055"/>
      <c r="AH40" s="1055"/>
      <c r="AI40" s="1055"/>
      <c r="AJ40" s="1055"/>
      <c r="AK40" s="1056"/>
      <c r="AL40" s="1026"/>
      <c r="AM40" s="1027"/>
      <c r="AN40" s="1028"/>
      <c r="AO40" s="1026"/>
      <c r="AP40" s="1027"/>
      <c r="AQ40" s="1028"/>
      <c r="AR40" s="1026"/>
      <c r="AS40" s="1027"/>
      <c r="AT40" s="1028"/>
      <c r="AU40" s="1026"/>
      <c r="AV40" s="1027"/>
      <c r="AW40" s="1028"/>
      <c r="AX40" s="1026"/>
      <c r="AY40" s="1027"/>
      <c r="AZ40" s="1028"/>
      <c r="BA40" s="1026"/>
      <c r="BB40" s="1027"/>
      <c r="BC40" s="1028"/>
      <c r="BD40" s="411">
        <f t="shared" si="7"/>
        <v>0</v>
      </c>
      <c r="BE40" s="1029"/>
      <c r="BF40" s="1030"/>
      <c r="BG40" s="1030"/>
      <c r="BH40" s="1030"/>
      <c r="BI40" s="1030"/>
      <c r="BJ40" s="1030"/>
      <c r="BK40" s="1030"/>
      <c r="BL40" s="1030"/>
      <c r="BM40" s="1030"/>
      <c r="BN40" s="1030"/>
      <c r="BO40" s="1030"/>
      <c r="BP40" s="1030"/>
      <c r="BQ40" s="1031"/>
    </row>
    <row r="41" spans="1:69">
      <c r="A41" s="63"/>
      <c r="B41" s="55" t="str">
        <f t="shared" si="9"/>
        <v/>
      </c>
      <c r="C41" s="64"/>
      <c r="D41" s="65"/>
      <c r="E41" s="64"/>
      <c r="F41" s="407"/>
      <c r="G41" s="66"/>
      <c r="H41" s="59"/>
      <c r="I41" s="528"/>
      <c r="J41" s="67"/>
      <c r="K41" s="67"/>
      <c r="L41" s="67"/>
      <c r="M41" s="67"/>
      <c r="N41" s="68">
        <f t="shared" si="10"/>
        <v>0</v>
      </c>
      <c r="O41" s="473"/>
      <c r="P41" s="406"/>
      <c r="Q41" s="60"/>
      <c r="R41" s="68">
        <f t="shared" si="11"/>
        <v>0</v>
      </c>
      <c r="S41" s="56"/>
      <c r="T41" s="60"/>
      <c r="U41" s="60"/>
      <c r="V41" s="68">
        <f t="shared" si="12"/>
        <v>0</v>
      </c>
      <c r="W41" s="473"/>
      <c r="X41" s="1114"/>
      <c r="Y41" s="1115"/>
      <c r="Z41" s="1116"/>
      <c r="AA41" s="1057">
        <f t="shared" si="3"/>
        <v>0</v>
      </c>
      <c r="AB41" s="1008"/>
      <c r="AC41" s="62" t="str">
        <f t="shared" si="4"/>
        <v/>
      </c>
      <c r="AD41" s="1052">
        <f t="shared" si="4"/>
        <v>0</v>
      </c>
      <c r="AE41" s="1053"/>
      <c r="AF41" s="1054">
        <f t="shared" si="5"/>
        <v>0</v>
      </c>
      <c r="AG41" s="1055"/>
      <c r="AH41" s="1055"/>
      <c r="AI41" s="1055"/>
      <c r="AJ41" s="1055"/>
      <c r="AK41" s="1056"/>
      <c r="AL41" s="1026"/>
      <c r="AM41" s="1027"/>
      <c r="AN41" s="1028"/>
      <c r="AO41" s="1026"/>
      <c r="AP41" s="1027"/>
      <c r="AQ41" s="1028"/>
      <c r="AR41" s="1026"/>
      <c r="AS41" s="1027"/>
      <c r="AT41" s="1028"/>
      <c r="AU41" s="1026"/>
      <c r="AV41" s="1027"/>
      <c r="AW41" s="1028"/>
      <c r="AX41" s="1026"/>
      <c r="AY41" s="1027"/>
      <c r="AZ41" s="1028"/>
      <c r="BA41" s="1026"/>
      <c r="BB41" s="1027"/>
      <c r="BC41" s="1028"/>
      <c r="BD41" s="411">
        <f t="shared" si="7"/>
        <v>0</v>
      </c>
      <c r="BE41" s="1029"/>
      <c r="BF41" s="1030"/>
      <c r="BG41" s="1030"/>
      <c r="BH41" s="1030"/>
      <c r="BI41" s="1030"/>
      <c r="BJ41" s="1030"/>
      <c r="BK41" s="1030"/>
      <c r="BL41" s="1030"/>
      <c r="BM41" s="1030"/>
      <c r="BN41" s="1030"/>
      <c r="BO41" s="1030"/>
      <c r="BP41" s="1030"/>
      <c r="BQ41" s="1031"/>
    </row>
    <row r="42" spans="1:69">
      <c r="A42" s="69"/>
      <c r="B42" s="55" t="str">
        <f t="shared" si="9"/>
        <v/>
      </c>
      <c r="C42" s="70"/>
      <c r="D42" s="71"/>
      <c r="E42" s="70"/>
      <c r="F42" s="407"/>
      <c r="G42" s="72"/>
      <c r="H42" s="59"/>
      <c r="I42" s="528"/>
      <c r="J42" s="67"/>
      <c r="K42" s="67"/>
      <c r="L42" s="67"/>
      <c r="M42" s="67"/>
      <c r="N42" s="68">
        <f t="shared" si="10"/>
        <v>0</v>
      </c>
      <c r="O42" s="473"/>
      <c r="P42" s="406"/>
      <c r="Q42" s="60"/>
      <c r="R42" s="68">
        <f t="shared" si="11"/>
        <v>0</v>
      </c>
      <c r="S42" s="56"/>
      <c r="T42" s="60"/>
      <c r="U42" s="60"/>
      <c r="V42" s="68">
        <f t="shared" si="12"/>
        <v>0</v>
      </c>
      <c r="W42" s="477"/>
      <c r="X42" s="1114"/>
      <c r="Y42" s="1115"/>
      <c r="Z42" s="1116"/>
      <c r="AA42" s="1057">
        <f t="shared" si="3"/>
        <v>0</v>
      </c>
      <c r="AB42" s="1008"/>
      <c r="AC42" s="62" t="str">
        <f t="shared" si="4"/>
        <v/>
      </c>
      <c r="AD42" s="1052">
        <f t="shared" si="4"/>
        <v>0</v>
      </c>
      <c r="AE42" s="1053"/>
      <c r="AF42" s="1054">
        <f t="shared" si="5"/>
        <v>0</v>
      </c>
      <c r="AG42" s="1055"/>
      <c r="AH42" s="1055"/>
      <c r="AI42" s="1055"/>
      <c r="AJ42" s="1055"/>
      <c r="AK42" s="1056"/>
      <c r="AL42" s="1026"/>
      <c r="AM42" s="1027"/>
      <c r="AN42" s="1028"/>
      <c r="AO42" s="1026"/>
      <c r="AP42" s="1027"/>
      <c r="AQ42" s="1028"/>
      <c r="AR42" s="1026"/>
      <c r="AS42" s="1027"/>
      <c r="AT42" s="1028"/>
      <c r="AU42" s="1026"/>
      <c r="AV42" s="1027"/>
      <c r="AW42" s="1028"/>
      <c r="AX42" s="1026"/>
      <c r="AY42" s="1027"/>
      <c r="AZ42" s="1028"/>
      <c r="BA42" s="1026"/>
      <c r="BB42" s="1027"/>
      <c r="BC42" s="1028"/>
      <c r="BD42" s="411">
        <f t="shared" si="7"/>
        <v>0</v>
      </c>
      <c r="BE42" s="1029"/>
      <c r="BF42" s="1030"/>
      <c r="BG42" s="1030"/>
      <c r="BH42" s="1030"/>
      <c r="BI42" s="1030"/>
      <c r="BJ42" s="1030"/>
      <c r="BK42" s="1030"/>
      <c r="BL42" s="1030"/>
      <c r="BM42" s="1030"/>
      <c r="BN42" s="1030"/>
      <c r="BO42" s="1030"/>
      <c r="BP42" s="1030"/>
      <c r="BQ42" s="1031"/>
    </row>
    <row r="43" spans="1:69">
      <c r="A43" s="69"/>
      <c r="B43" s="55" t="str">
        <f t="shared" si="9"/>
        <v/>
      </c>
      <c r="C43" s="70"/>
      <c r="D43" s="71"/>
      <c r="E43" s="70"/>
      <c r="F43" s="407"/>
      <c r="G43" s="72"/>
      <c r="H43" s="59"/>
      <c r="I43" s="528"/>
      <c r="J43" s="67"/>
      <c r="K43" s="67"/>
      <c r="L43" s="67"/>
      <c r="M43" s="67"/>
      <c r="N43" s="68">
        <f t="shared" si="10"/>
        <v>0</v>
      </c>
      <c r="O43" s="473"/>
      <c r="P43" s="406"/>
      <c r="Q43" s="60"/>
      <c r="R43" s="68">
        <f t="shared" si="11"/>
        <v>0</v>
      </c>
      <c r="S43" s="56"/>
      <c r="T43" s="60"/>
      <c r="U43" s="60"/>
      <c r="V43" s="68">
        <f t="shared" si="12"/>
        <v>0</v>
      </c>
      <c r="W43" s="473"/>
      <c r="X43" s="1114"/>
      <c r="Y43" s="1115"/>
      <c r="Z43" s="1116"/>
      <c r="AA43" s="1051">
        <f t="shared" si="3"/>
        <v>0</v>
      </c>
      <c r="AB43" s="1008"/>
      <c r="AC43" s="62" t="str">
        <f t="shared" si="4"/>
        <v/>
      </c>
      <c r="AD43" s="1052">
        <f t="shared" si="4"/>
        <v>0</v>
      </c>
      <c r="AE43" s="1053"/>
      <c r="AF43" s="1054">
        <f t="shared" si="5"/>
        <v>0</v>
      </c>
      <c r="AG43" s="1055"/>
      <c r="AH43" s="1055"/>
      <c r="AI43" s="1055"/>
      <c r="AJ43" s="1055"/>
      <c r="AK43" s="1056"/>
      <c r="AL43" s="1026"/>
      <c r="AM43" s="1027"/>
      <c r="AN43" s="1028"/>
      <c r="AO43" s="1026"/>
      <c r="AP43" s="1027"/>
      <c r="AQ43" s="1028"/>
      <c r="AR43" s="1026"/>
      <c r="AS43" s="1027"/>
      <c r="AT43" s="1028"/>
      <c r="AU43" s="1026"/>
      <c r="AV43" s="1027"/>
      <c r="AW43" s="1028"/>
      <c r="AX43" s="1026"/>
      <c r="AY43" s="1027"/>
      <c r="AZ43" s="1028"/>
      <c r="BA43" s="1026"/>
      <c r="BB43" s="1027"/>
      <c r="BC43" s="1028"/>
      <c r="BD43" s="411">
        <f t="shared" si="7"/>
        <v>0</v>
      </c>
      <c r="BE43" s="1029"/>
      <c r="BF43" s="1030"/>
      <c r="BG43" s="1030"/>
      <c r="BH43" s="1030"/>
      <c r="BI43" s="1030"/>
      <c r="BJ43" s="1030"/>
      <c r="BK43" s="1030"/>
      <c r="BL43" s="1030"/>
      <c r="BM43" s="1030"/>
      <c r="BN43" s="1030"/>
      <c r="BO43" s="1030"/>
      <c r="BP43" s="1030"/>
      <c r="BQ43" s="1031"/>
    </row>
    <row r="44" spans="1:69">
      <c r="A44" s="69"/>
      <c r="B44" s="55" t="str">
        <f t="shared" si="9"/>
        <v/>
      </c>
      <c r="C44" s="70"/>
      <c r="D44" s="71"/>
      <c r="E44" s="70"/>
      <c r="F44" s="407"/>
      <c r="G44" s="72"/>
      <c r="H44" s="59"/>
      <c r="I44" s="528"/>
      <c r="J44" s="67"/>
      <c r="K44" s="67"/>
      <c r="L44" s="67"/>
      <c r="M44" s="67"/>
      <c r="N44" s="68">
        <f t="shared" si="10"/>
        <v>0</v>
      </c>
      <c r="O44" s="473"/>
      <c r="P44" s="406"/>
      <c r="Q44" s="60"/>
      <c r="R44" s="68">
        <f t="shared" si="11"/>
        <v>0</v>
      </c>
      <c r="S44" s="56"/>
      <c r="T44" s="60"/>
      <c r="U44" s="60"/>
      <c r="V44" s="68">
        <f t="shared" si="12"/>
        <v>0</v>
      </c>
      <c r="W44" s="477"/>
      <c r="X44" s="1114"/>
      <c r="Y44" s="1115"/>
      <c r="Z44" s="1116"/>
      <c r="AA44" s="1051">
        <f t="shared" si="3"/>
        <v>0</v>
      </c>
      <c r="AB44" s="1008"/>
      <c r="AC44" s="62" t="str">
        <f t="shared" si="4"/>
        <v/>
      </c>
      <c r="AD44" s="1052">
        <f t="shared" si="4"/>
        <v>0</v>
      </c>
      <c r="AE44" s="1053"/>
      <c r="AF44" s="1054">
        <f t="shared" si="5"/>
        <v>0</v>
      </c>
      <c r="AG44" s="1055"/>
      <c r="AH44" s="1055"/>
      <c r="AI44" s="1055"/>
      <c r="AJ44" s="1055"/>
      <c r="AK44" s="1056"/>
      <c r="AL44" s="1026"/>
      <c r="AM44" s="1027"/>
      <c r="AN44" s="1028"/>
      <c r="AO44" s="1026"/>
      <c r="AP44" s="1027"/>
      <c r="AQ44" s="1028"/>
      <c r="AR44" s="1026"/>
      <c r="AS44" s="1027"/>
      <c r="AT44" s="1028"/>
      <c r="AU44" s="1026"/>
      <c r="AV44" s="1027"/>
      <c r="AW44" s="1028"/>
      <c r="AX44" s="1026"/>
      <c r="AY44" s="1027"/>
      <c r="AZ44" s="1028"/>
      <c r="BA44" s="1026"/>
      <c r="BB44" s="1027"/>
      <c r="BC44" s="1028"/>
      <c r="BD44" s="411">
        <f t="shared" si="7"/>
        <v>0</v>
      </c>
      <c r="BE44" s="1029"/>
      <c r="BF44" s="1030"/>
      <c r="BG44" s="1030"/>
      <c r="BH44" s="1030"/>
      <c r="BI44" s="1030"/>
      <c r="BJ44" s="1030"/>
      <c r="BK44" s="1030"/>
      <c r="BL44" s="1030"/>
      <c r="BM44" s="1030"/>
      <c r="BN44" s="1030"/>
      <c r="BO44" s="1030"/>
      <c r="BP44" s="1030"/>
      <c r="BQ44" s="1031"/>
    </row>
    <row r="45" spans="1:69">
      <c r="A45" s="69"/>
      <c r="B45" s="55" t="str">
        <f t="shared" si="9"/>
        <v/>
      </c>
      <c r="C45" s="70"/>
      <c r="D45" s="71"/>
      <c r="E45" s="70"/>
      <c r="F45" s="407"/>
      <c r="G45" s="72"/>
      <c r="H45" s="59"/>
      <c r="I45" s="528"/>
      <c r="J45" s="67"/>
      <c r="K45" s="67"/>
      <c r="L45" s="67"/>
      <c r="M45" s="67"/>
      <c r="N45" s="68">
        <f t="shared" si="10"/>
        <v>0</v>
      </c>
      <c r="O45" s="473"/>
      <c r="P45" s="406"/>
      <c r="Q45" s="60"/>
      <c r="R45" s="68">
        <f t="shared" si="11"/>
        <v>0</v>
      </c>
      <c r="S45" s="56"/>
      <c r="T45" s="60"/>
      <c r="U45" s="60"/>
      <c r="V45" s="68">
        <f t="shared" si="12"/>
        <v>0</v>
      </c>
      <c r="W45" s="477"/>
      <c r="X45" s="1114"/>
      <c r="Y45" s="1115"/>
      <c r="Z45" s="1116"/>
      <c r="AA45" s="1051">
        <f t="shared" si="3"/>
        <v>0</v>
      </c>
      <c r="AB45" s="1008"/>
      <c r="AC45" s="62" t="str">
        <f t="shared" si="4"/>
        <v/>
      </c>
      <c r="AD45" s="1052">
        <f t="shared" si="4"/>
        <v>0</v>
      </c>
      <c r="AE45" s="1053"/>
      <c r="AF45" s="1054">
        <f t="shared" si="5"/>
        <v>0</v>
      </c>
      <c r="AG45" s="1055"/>
      <c r="AH45" s="1055"/>
      <c r="AI45" s="1055"/>
      <c r="AJ45" s="1055"/>
      <c r="AK45" s="1056"/>
      <c r="AL45" s="1026"/>
      <c r="AM45" s="1027"/>
      <c r="AN45" s="1028"/>
      <c r="AO45" s="1026"/>
      <c r="AP45" s="1027"/>
      <c r="AQ45" s="1028"/>
      <c r="AR45" s="1026"/>
      <c r="AS45" s="1027"/>
      <c r="AT45" s="1028"/>
      <c r="AU45" s="1026"/>
      <c r="AV45" s="1027"/>
      <c r="AW45" s="1028"/>
      <c r="AX45" s="1026"/>
      <c r="AY45" s="1027"/>
      <c r="AZ45" s="1028"/>
      <c r="BA45" s="1026"/>
      <c r="BB45" s="1027"/>
      <c r="BC45" s="1028"/>
      <c r="BD45" s="411">
        <f t="shared" si="7"/>
        <v>0</v>
      </c>
      <c r="BE45" s="1029"/>
      <c r="BF45" s="1030"/>
      <c r="BG45" s="1030"/>
      <c r="BH45" s="1030"/>
      <c r="BI45" s="1030"/>
      <c r="BJ45" s="1030"/>
      <c r="BK45" s="1030"/>
      <c r="BL45" s="1030"/>
      <c r="BM45" s="1030"/>
      <c r="BN45" s="1030"/>
      <c r="BO45" s="1030"/>
      <c r="BP45" s="1030"/>
      <c r="BQ45" s="1031"/>
    </row>
    <row r="46" spans="1:69">
      <c r="A46" s="69"/>
      <c r="B46" s="55" t="str">
        <f t="shared" si="9"/>
        <v/>
      </c>
      <c r="C46" s="70"/>
      <c r="D46" s="71"/>
      <c r="E46" s="70"/>
      <c r="F46" s="407"/>
      <c r="G46" s="72"/>
      <c r="H46" s="59"/>
      <c r="I46" s="528"/>
      <c r="J46" s="67"/>
      <c r="K46" s="67"/>
      <c r="L46" s="67"/>
      <c r="M46" s="67"/>
      <c r="N46" s="68">
        <f t="shared" si="10"/>
        <v>0</v>
      </c>
      <c r="O46" s="473"/>
      <c r="P46" s="406"/>
      <c r="Q46" s="60"/>
      <c r="R46" s="68">
        <f t="shared" si="11"/>
        <v>0</v>
      </c>
      <c r="S46" s="56"/>
      <c r="T46" s="60"/>
      <c r="U46" s="60"/>
      <c r="V46" s="68">
        <f t="shared" si="12"/>
        <v>0</v>
      </c>
      <c r="W46" s="477"/>
      <c r="X46" s="1114"/>
      <c r="Y46" s="1115"/>
      <c r="Z46" s="1116"/>
      <c r="AA46" s="1051">
        <f t="shared" si="3"/>
        <v>0</v>
      </c>
      <c r="AB46" s="1008"/>
      <c r="AC46" s="62" t="str">
        <f t="shared" si="4"/>
        <v/>
      </c>
      <c r="AD46" s="1052">
        <f t="shared" si="4"/>
        <v>0</v>
      </c>
      <c r="AE46" s="1053"/>
      <c r="AF46" s="1054">
        <f t="shared" si="5"/>
        <v>0</v>
      </c>
      <c r="AG46" s="1055"/>
      <c r="AH46" s="1055"/>
      <c r="AI46" s="1055"/>
      <c r="AJ46" s="1055"/>
      <c r="AK46" s="1056"/>
      <c r="AL46" s="1026"/>
      <c r="AM46" s="1027"/>
      <c r="AN46" s="1028"/>
      <c r="AO46" s="1026"/>
      <c r="AP46" s="1027"/>
      <c r="AQ46" s="1028"/>
      <c r="AR46" s="1026"/>
      <c r="AS46" s="1027"/>
      <c r="AT46" s="1028"/>
      <c r="AU46" s="1026"/>
      <c r="AV46" s="1027"/>
      <c r="AW46" s="1028"/>
      <c r="AX46" s="1026"/>
      <c r="AY46" s="1027"/>
      <c r="AZ46" s="1028"/>
      <c r="BA46" s="1026"/>
      <c r="BB46" s="1027"/>
      <c r="BC46" s="1028"/>
      <c r="BD46" s="411">
        <f t="shared" si="7"/>
        <v>0</v>
      </c>
      <c r="BE46" s="1029"/>
      <c r="BF46" s="1030"/>
      <c r="BG46" s="1030"/>
      <c r="BH46" s="1030"/>
      <c r="BI46" s="1030"/>
      <c r="BJ46" s="1030"/>
      <c r="BK46" s="1030"/>
      <c r="BL46" s="1030"/>
      <c r="BM46" s="1030"/>
      <c r="BN46" s="1030"/>
      <c r="BO46" s="1030"/>
      <c r="BP46" s="1030"/>
      <c r="BQ46" s="1031"/>
    </row>
    <row r="47" spans="1:69">
      <c r="A47" s="69"/>
      <c r="B47" s="55" t="str">
        <f t="shared" si="9"/>
        <v/>
      </c>
      <c r="C47" s="70"/>
      <c r="D47" s="71"/>
      <c r="E47" s="70"/>
      <c r="F47" s="407"/>
      <c r="G47" s="72"/>
      <c r="H47" s="59"/>
      <c r="I47" s="528"/>
      <c r="J47" s="67"/>
      <c r="K47" s="67"/>
      <c r="L47" s="67"/>
      <c r="M47" s="67"/>
      <c r="N47" s="68">
        <f t="shared" si="10"/>
        <v>0</v>
      </c>
      <c r="O47" s="473"/>
      <c r="P47" s="406"/>
      <c r="Q47" s="60"/>
      <c r="R47" s="68">
        <f t="shared" si="11"/>
        <v>0</v>
      </c>
      <c r="S47" s="56"/>
      <c r="T47" s="60"/>
      <c r="U47" s="60"/>
      <c r="V47" s="68">
        <f t="shared" si="12"/>
        <v>0</v>
      </c>
      <c r="W47" s="477"/>
      <c r="X47" s="1114"/>
      <c r="Y47" s="1115"/>
      <c r="Z47" s="1116"/>
      <c r="AA47" s="1051">
        <f t="shared" si="3"/>
        <v>0</v>
      </c>
      <c r="AB47" s="1008"/>
      <c r="AC47" s="62" t="str">
        <f t="shared" si="4"/>
        <v/>
      </c>
      <c r="AD47" s="1052">
        <f t="shared" si="4"/>
        <v>0</v>
      </c>
      <c r="AE47" s="1053"/>
      <c r="AF47" s="1054">
        <f t="shared" si="5"/>
        <v>0</v>
      </c>
      <c r="AG47" s="1055"/>
      <c r="AH47" s="1055"/>
      <c r="AI47" s="1055"/>
      <c r="AJ47" s="1055"/>
      <c r="AK47" s="1056"/>
      <c r="AL47" s="1026"/>
      <c r="AM47" s="1027"/>
      <c r="AN47" s="1028"/>
      <c r="AO47" s="1026"/>
      <c r="AP47" s="1027"/>
      <c r="AQ47" s="1028"/>
      <c r="AR47" s="1026"/>
      <c r="AS47" s="1027"/>
      <c r="AT47" s="1028"/>
      <c r="AU47" s="1026"/>
      <c r="AV47" s="1027"/>
      <c r="AW47" s="1028"/>
      <c r="AX47" s="1026"/>
      <c r="AY47" s="1027"/>
      <c r="AZ47" s="1028"/>
      <c r="BA47" s="1026"/>
      <c r="BB47" s="1027"/>
      <c r="BC47" s="1028"/>
      <c r="BD47" s="411">
        <f t="shared" si="7"/>
        <v>0</v>
      </c>
      <c r="BE47" s="1029"/>
      <c r="BF47" s="1030"/>
      <c r="BG47" s="1030"/>
      <c r="BH47" s="1030"/>
      <c r="BI47" s="1030"/>
      <c r="BJ47" s="1030"/>
      <c r="BK47" s="1030"/>
      <c r="BL47" s="1030"/>
      <c r="BM47" s="1030"/>
      <c r="BN47" s="1030"/>
      <c r="BO47" s="1030"/>
      <c r="BP47" s="1030"/>
      <c r="BQ47" s="1031"/>
    </row>
    <row r="48" spans="1:69">
      <c r="A48" s="69"/>
      <c r="B48" s="55" t="str">
        <f t="shared" si="9"/>
        <v/>
      </c>
      <c r="C48" s="70"/>
      <c r="D48" s="71"/>
      <c r="E48" s="70"/>
      <c r="F48" s="407"/>
      <c r="G48" s="72"/>
      <c r="H48" s="59"/>
      <c r="I48" s="528"/>
      <c r="J48" s="67"/>
      <c r="K48" s="67"/>
      <c r="L48" s="67"/>
      <c r="M48" s="67"/>
      <c r="N48" s="68">
        <f t="shared" si="10"/>
        <v>0</v>
      </c>
      <c r="O48" s="473"/>
      <c r="P48" s="406"/>
      <c r="Q48" s="60"/>
      <c r="R48" s="68">
        <f t="shared" si="11"/>
        <v>0</v>
      </c>
      <c r="S48" s="56"/>
      <c r="T48" s="60"/>
      <c r="U48" s="60"/>
      <c r="V48" s="68">
        <f t="shared" si="12"/>
        <v>0</v>
      </c>
      <c r="W48" s="477"/>
      <c r="X48" s="1114"/>
      <c r="Y48" s="1115"/>
      <c r="Z48" s="1116"/>
      <c r="AA48" s="1051">
        <f t="shared" si="3"/>
        <v>0</v>
      </c>
      <c r="AB48" s="1008"/>
      <c r="AC48" s="62" t="str">
        <f t="shared" si="4"/>
        <v/>
      </c>
      <c r="AD48" s="1052">
        <f t="shared" si="4"/>
        <v>0</v>
      </c>
      <c r="AE48" s="1053"/>
      <c r="AF48" s="1054">
        <f t="shared" si="5"/>
        <v>0</v>
      </c>
      <c r="AG48" s="1055"/>
      <c r="AH48" s="1055"/>
      <c r="AI48" s="1055"/>
      <c r="AJ48" s="1055"/>
      <c r="AK48" s="1056"/>
      <c r="AL48" s="1026"/>
      <c r="AM48" s="1027"/>
      <c r="AN48" s="1028"/>
      <c r="AO48" s="1026"/>
      <c r="AP48" s="1027"/>
      <c r="AQ48" s="1028"/>
      <c r="AR48" s="1026"/>
      <c r="AS48" s="1027"/>
      <c r="AT48" s="1028"/>
      <c r="AU48" s="1026"/>
      <c r="AV48" s="1027"/>
      <c r="AW48" s="1028"/>
      <c r="AX48" s="1026"/>
      <c r="AY48" s="1027"/>
      <c r="AZ48" s="1028"/>
      <c r="BA48" s="1026"/>
      <c r="BB48" s="1027"/>
      <c r="BC48" s="1028"/>
      <c r="BD48" s="411">
        <f t="shared" si="7"/>
        <v>0</v>
      </c>
      <c r="BE48" s="1029"/>
      <c r="BF48" s="1030"/>
      <c r="BG48" s="1030"/>
      <c r="BH48" s="1030"/>
      <c r="BI48" s="1030"/>
      <c r="BJ48" s="1030"/>
      <c r="BK48" s="1030"/>
      <c r="BL48" s="1030"/>
      <c r="BM48" s="1030"/>
      <c r="BN48" s="1030"/>
      <c r="BO48" s="1030"/>
      <c r="BP48" s="1030"/>
      <c r="BQ48" s="1031"/>
    </row>
    <row r="49" spans="1:69">
      <c r="A49" s="69"/>
      <c r="B49" s="55" t="str">
        <f t="shared" si="9"/>
        <v/>
      </c>
      <c r="C49" s="70"/>
      <c r="D49" s="71"/>
      <c r="E49" s="70"/>
      <c r="F49" s="407"/>
      <c r="G49" s="72"/>
      <c r="H49" s="59"/>
      <c r="I49" s="528"/>
      <c r="J49" s="67"/>
      <c r="K49" s="67"/>
      <c r="L49" s="67"/>
      <c r="M49" s="67"/>
      <c r="N49" s="68">
        <f t="shared" si="10"/>
        <v>0</v>
      </c>
      <c r="O49" s="473"/>
      <c r="P49" s="406"/>
      <c r="Q49" s="60"/>
      <c r="R49" s="68">
        <f t="shared" si="11"/>
        <v>0</v>
      </c>
      <c r="S49" s="56"/>
      <c r="T49" s="60"/>
      <c r="U49" s="60"/>
      <c r="V49" s="68">
        <f t="shared" si="12"/>
        <v>0</v>
      </c>
      <c r="W49" s="477"/>
      <c r="X49" s="1114"/>
      <c r="Y49" s="1115"/>
      <c r="Z49" s="1116"/>
      <c r="AA49" s="1051">
        <f t="shared" si="3"/>
        <v>0</v>
      </c>
      <c r="AB49" s="1008"/>
      <c r="AC49" s="62" t="str">
        <f t="shared" si="4"/>
        <v/>
      </c>
      <c r="AD49" s="1052">
        <f t="shared" si="4"/>
        <v>0</v>
      </c>
      <c r="AE49" s="1053"/>
      <c r="AF49" s="1054">
        <f t="shared" si="5"/>
        <v>0</v>
      </c>
      <c r="AG49" s="1055"/>
      <c r="AH49" s="1055"/>
      <c r="AI49" s="1055"/>
      <c r="AJ49" s="1055"/>
      <c r="AK49" s="1056"/>
      <c r="AL49" s="1026"/>
      <c r="AM49" s="1027"/>
      <c r="AN49" s="1028"/>
      <c r="AO49" s="1026"/>
      <c r="AP49" s="1027"/>
      <c r="AQ49" s="1028"/>
      <c r="AR49" s="1026"/>
      <c r="AS49" s="1027"/>
      <c r="AT49" s="1028"/>
      <c r="AU49" s="1026"/>
      <c r="AV49" s="1027"/>
      <c r="AW49" s="1028"/>
      <c r="AX49" s="1026"/>
      <c r="AY49" s="1027"/>
      <c r="AZ49" s="1028"/>
      <c r="BA49" s="1026"/>
      <c r="BB49" s="1027"/>
      <c r="BC49" s="1028"/>
      <c r="BD49" s="411">
        <f t="shared" si="7"/>
        <v>0</v>
      </c>
      <c r="BE49" s="1029"/>
      <c r="BF49" s="1030"/>
      <c r="BG49" s="1030"/>
      <c r="BH49" s="1030"/>
      <c r="BI49" s="1030"/>
      <c r="BJ49" s="1030"/>
      <c r="BK49" s="1030"/>
      <c r="BL49" s="1030"/>
      <c r="BM49" s="1030"/>
      <c r="BN49" s="1030"/>
      <c r="BO49" s="1030"/>
      <c r="BP49" s="1030"/>
      <c r="BQ49" s="1031"/>
    </row>
    <row r="50" spans="1:69">
      <c r="A50" s="69"/>
      <c r="B50" s="55" t="str">
        <f t="shared" si="9"/>
        <v/>
      </c>
      <c r="C50" s="70"/>
      <c r="D50" s="71"/>
      <c r="E50" s="70"/>
      <c r="F50" s="407"/>
      <c r="G50" s="72"/>
      <c r="H50" s="59"/>
      <c r="I50" s="528"/>
      <c r="J50" s="67"/>
      <c r="K50" s="67"/>
      <c r="L50" s="67"/>
      <c r="M50" s="67"/>
      <c r="N50" s="68">
        <f t="shared" si="10"/>
        <v>0</v>
      </c>
      <c r="O50" s="473"/>
      <c r="P50" s="406"/>
      <c r="Q50" s="60"/>
      <c r="R50" s="68">
        <f t="shared" si="11"/>
        <v>0</v>
      </c>
      <c r="S50" s="56"/>
      <c r="T50" s="60"/>
      <c r="U50" s="60"/>
      <c r="V50" s="68">
        <f t="shared" si="12"/>
        <v>0</v>
      </c>
      <c r="W50" s="477"/>
      <c r="X50" s="1114"/>
      <c r="Y50" s="1115"/>
      <c r="Z50" s="1116"/>
      <c r="AA50" s="1051">
        <f t="shared" si="3"/>
        <v>0</v>
      </c>
      <c r="AB50" s="1008"/>
      <c r="AC50" s="62" t="str">
        <f t="shared" si="4"/>
        <v/>
      </c>
      <c r="AD50" s="1052">
        <f t="shared" si="4"/>
        <v>0</v>
      </c>
      <c r="AE50" s="1053"/>
      <c r="AF50" s="1054">
        <f t="shared" si="5"/>
        <v>0</v>
      </c>
      <c r="AG50" s="1055"/>
      <c r="AH50" s="1055"/>
      <c r="AI50" s="1055"/>
      <c r="AJ50" s="1055"/>
      <c r="AK50" s="1056"/>
      <c r="AL50" s="1026"/>
      <c r="AM50" s="1027"/>
      <c r="AN50" s="1028"/>
      <c r="AO50" s="1026"/>
      <c r="AP50" s="1027"/>
      <c r="AQ50" s="1028"/>
      <c r="AR50" s="1026"/>
      <c r="AS50" s="1027"/>
      <c r="AT50" s="1028"/>
      <c r="AU50" s="1026"/>
      <c r="AV50" s="1027"/>
      <c r="AW50" s="1028"/>
      <c r="AX50" s="1026"/>
      <c r="AY50" s="1027"/>
      <c r="AZ50" s="1028"/>
      <c r="BA50" s="1026"/>
      <c r="BB50" s="1027"/>
      <c r="BC50" s="1028"/>
      <c r="BD50" s="411">
        <f t="shared" si="7"/>
        <v>0</v>
      </c>
      <c r="BE50" s="1029"/>
      <c r="BF50" s="1030"/>
      <c r="BG50" s="1030"/>
      <c r="BH50" s="1030"/>
      <c r="BI50" s="1030"/>
      <c r="BJ50" s="1030"/>
      <c r="BK50" s="1030"/>
      <c r="BL50" s="1030"/>
      <c r="BM50" s="1030"/>
      <c r="BN50" s="1030"/>
      <c r="BO50" s="1030"/>
      <c r="BP50" s="1030"/>
      <c r="BQ50" s="1031"/>
    </row>
    <row r="51" spans="1:69">
      <c r="A51" s="69"/>
      <c r="B51" s="55" t="str">
        <f t="shared" si="9"/>
        <v/>
      </c>
      <c r="C51" s="70"/>
      <c r="D51" s="71"/>
      <c r="E51" s="70"/>
      <c r="F51" s="407"/>
      <c r="G51" s="72"/>
      <c r="H51" s="59"/>
      <c r="I51" s="528"/>
      <c r="J51" s="67"/>
      <c r="K51" s="67"/>
      <c r="L51" s="67"/>
      <c r="M51" s="67"/>
      <c r="N51" s="68">
        <f t="shared" si="10"/>
        <v>0</v>
      </c>
      <c r="O51" s="473"/>
      <c r="P51" s="406"/>
      <c r="Q51" s="60"/>
      <c r="R51" s="73">
        <f t="shared" si="11"/>
        <v>0</v>
      </c>
      <c r="S51" s="56"/>
      <c r="T51" s="60"/>
      <c r="U51" s="60"/>
      <c r="V51" s="68">
        <f t="shared" si="12"/>
        <v>0</v>
      </c>
      <c r="W51" s="477"/>
      <c r="X51" s="1114"/>
      <c r="Y51" s="1115"/>
      <c r="Z51" s="1116"/>
      <c r="AA51" s="1051">
        <f t="shared" si="3"/>
        <v>0</v>
      </c>
      <c r="AB51" s="1008"/>
      <c r="AC51" s="62" t="str">
        <f t="shared" si="4"/>
        <v/>
      </c>
      <c r="AD51" s="1052">
        <f t="shared" si="4"/>
        <v>0</v>
      </c>
      <c r="AE51" s="1053"/>
      <c r="AF51" s="1054">
        <f t="shared" si="5"/>
        <v>0</v>
      </c>
      <c r="AG51" s="1055"/>
      <c r="AH51" s="1055"/>
      <c r="AI51" s="1055"/>
      <c r="AJ51" s="1055"/>
      <c r="AK51" s="1056"/>
      <c r="AL51" s="1026"/>
      <c r="AM51" s="1027"/>
      <c r="AN51" s="1028"/>
      <c r="AO51" s="1026"/>
      <c r="AP51" s="1027"/>
      <c r="AQ51" s="1028"/>
      <c r="AR51" s="1026"/>
      <c r="AS51" s="1027"/>
      <c r="AT51" s="1028"/>
      <c r="AU51" s="1026"/>
      <c r="AV51" s="1027"/>
      <c r="AW51" s="1028"/>
      <c r="AX51" s="1026"/>
      <c r="AY51" s="1027"/>
      <c r="AZ51" s="1028"/>
      <c r="BA51" s="1026"/>
      <c r="BB51" s="1027"/>
      <c r="BC51" s="1028"/>
      <c r="BD51" s="411">
        <f t="shared" si="7"/>
        <v>0</v>
      </c>
      <c r="BE51" s="1029"/>
      <c r="BF51" s="1030"/>
      <c r="BG51" s="1030"/>
      <c r="BH51" s="1030"/>
      <c r="BI51" s="1030"/>
      <c r="BJ51" s="1030"/>
      <c r="BK51" s="1030"/>
      <c r="BL51" s="1030"/>
      <c r="BM51" s="1030"/>
      <c r="BN51" s="1030"/>
      <c r="BO51" s="1030"/>
      <c r="BP51" s="1030"/>
      <c r="BQ51" s="1031"/>
    </row>
    <row r="52" spans="1:69">
      <c r="A52" s="69"/>
      <c r="B52" s="55" t="str">
        <f t="shared" si="9"/>
        <v/>
      </c>
      <c r="C52" s="70"/>
      <c r="D52" s="71"/>
      <c r="E52" s="70"/>
      <c r="F52" s="407"/>
      <c r="G52" s="72"/>
      <c r="H52" s="59"/>
      <c r="I52" s="528"/>
      <c r="J52" s="67"/>
      <c r="K52" s="67"/>
      <c r="L52" s="67"/>
      <c r="M52" s="67"/>
      <c r="N52" s="73">
        <f t="shared" si="10"/>
        <v>0</v>
      </c>
      <c r="O52" s="473"/>
      <c r="P52" s="406"/>
      <c r="Q52" s="60"/>
      <c r="R52" s="73">
        <f t="shared" si="11"/>
        <v>0</v>
      </c>
      <c r="S52" s="56"/>
      <c r="T52" s="60"/>
      <c r="U52" s="60"/>
      <c r="V52" s="68">
        <f t="shared" si="12"/>
        <v>0</v>
      </c>
      <c r="W52" s="477"/>
      <c r="X52" s="1114"/>
      <c r="Y52" s="1115"/>
      <c r="Z52" s="1116"/>
      <c r="AA52" s="1051">
        <f t="shared" si="3"/>
        <v>0</v>
      </c>
      <c r="AB52" s="1008"/>
      <c r="AC52" s="62" t="str">
        <f t="shared" si="4"/>
        <v/>
      </c>
      <c r="AD52" s="1052">
        <f t="shared" si="4"/>
        <v>0</v>
      </c>
      <c r="AE52" s="1053"/>
      <c r="AF52" s="1054">
        <f t="shared" si="5"/>
        <v>0</v>
      </c>
      <c r="AG52" s="1055"/>
      <c r="AH52" s="1055"/>
      <c r="AI52" s="1055"/>
      <c r="AJ52" s="1055"/>
      <c r="AK52" s="1056"/>
      <c r="AL52" s="1026"/>
      <c r="AM52" s="1027"/>
      <c r="AN52" s="1028"/>
      <c r="AO52" s="1026"/>
      <c r="AP52" s="1027"/>
      <c r="AQ52" s="1028"/>
      <c r="AR52" s="1026"/>
      <c r="AS52" s="1027"/>
      <c r="AT52" s="1028"/>
      <c r="AU52" s="1026"/>
      <c r="AV52" s="1027"/>
      <c r="AW52" s="1028"/>
      <c r="AX52" s="1026"/>
      <c r="AY52" s="1027"/>
      <c r="AZ52" s="1028"/>
      <c r="BA52" s="1026"/>
      <c r="BB52" s="1027"/>
      <c r="BC52" s="1028"/>
      <c r="BD52" s="411">
        <f t="shared" si="7"/>
        <v>0</v>
      </c>
      <c r="BE52" s="1029"/>
      <c r="BF52" s="1030"/>
      <c r="BG52" s="1030"/>
      <c r="BH52" s="1030"/>
      <c r="BI52" s="1030"/>
      <c r="BJ52" s="1030"/>
      <c r="BK52" s="1030"/>
      <c r="BL52" s="1030"/>
      <c r="BM52" s="1030"/>
      <c r="BN52" s="1030"/>
      <c r="BO52" s="1030"/>
      <c r="BP52" s="1030"/>
      <c r="BQ52" s="1031"/>
    </row>
    <row r="53" spans="1:69" ht="14.25" thickBot="1">
      <c r="A53" s="74"/>
      <c r="B53" s="75" t="str">
        <f t="shared" si="9"/>
        <v/>
      </c>
      <c r="C53" s="76"/>
      <c r="D53" s="77"/>
      <c r="E53" s="76"/>
      <c r="F53" s="408"/>
      <c r="G53" s="78"/>
      <c r="H53" s="79"/>
      <c r="I53" s="529"/>
      <c r="J53" s="80"/>
      <c r="K53" s="80"/>
      <c r="L53" s="80"/>
      <c r="M53" s="80"/>
      <c r="N53" s="81">
        <f t="shared" si="10"/>
        <v>0</v>
      </c>
      <c r="O53" s="474"/>
      <c r="P53" s="406"/>
      <c r="Q53" s="60"/>
      <c r="R53" s="81">
        <f t="shared" si="11"/>
        <v>0</v>
      </c>
      <c r="S53" s="56"/>
      <c r="T53" s="60"/>
      <c r="U53" s="60"/>
      <c r="V53" s="81">
        <f t="shared" si="12"/>
        <v>0</v>
      </c>
      <c r="W53" s="474"/>
      <c r="X53" s="1117"/>
      <c r="Y53" s="1118"/>
      <c r="Z53" s="1119"/>
      <c r="AA53" s="1032">
        <f t="shared" si="3"/>
        <v>0</v>
      </c>
      <c r="AB53" s="1033"/>
      <c r="AC53" s="82" t="str">
        <f t="shared" si="4"/>
        <v/>
      </c>
      <c r="AD53" s="1034">
        <f t="shared" si="4"/>
        <v>0</v>
      </c>
      <c r="AE53" s="1035"/>
      <c r="AF53" s="1036">
        <f t="shared" si="5"/>
        <v>0</v>
      </c>
      <c r="AG53" s="1036"/>
      <c r="AH53" s="1036"/>
      <c r="AI53" s="1036"/>
      <c r="AJ53" s="1036"/>
      <c r="AK53" s="1037"/>
      <c r="AL53" s="1038"/>
      <c r="AM53" s="1039"/>
      <c r="AN53" s="1040"/>
      <c r="AO53" s="1038"/>
      <c r="AP53" s="1039"/>
      <c r="AQ53" s="1040"/>
      <c r="AR53" s="1038"/>
      <c r="AS53" s="1039"/>
      <c r="AT53" s="1040"/>
      <c r="AU53" s="1038"/>
      <c r="AV53" s="1039"/>
      <c r="AW53" s="1040"/>
      <c r="AX53" s="1038"/>
      <c r="AY53" s="1039"/>
      <c r="AZ53" s="1040"/>
      <c r="BA53" s="1038"/>
      <c r="BB53" s="1039"/>
      <c r="BC53" s="1040"/>
      <c r="BD53" s="412">
        <f t="shared" si="7"/>
        <v>0</v>
      </c>
      <c r="BE53" s="1045"/>
      <c r="BF53" s="1046"/>
      <c r="BG53" s="1046"/>
      <c r="BH53" s="1046"/>
      <c r="BI53" s="1046"/>
      <c r="BJ53" s="1046"/>
      <c r="BK53" s="1046"/>
      <c r="BL53" s="1046"/>
      <c r="BM53" s="1046"/>
      <c r="BN53" s="1046"/>
      <c r="BO53" s="1046"/>
      <c r="BP53" s="1046"/>
      <c r="BQ53" s="1047"/>
    </row>
    <row r="54" spans="1:69" ht="18" customHeight="1" thickTop="1">
      <c r="A54" s="83"/>
      <c r="B54" s="84"/>
      <c r="C54" s="85"/>
      <c r="D54" s="86"/>
      <c r="E54" s="85"/>
      <c r="F54" s="87"/>
      <c r="G54" s="87"/>
      <c r="H54" s="88"/>
      <c r="I54" s="418"/>
      <c r="J54" s="89"/>
      <c r="K54" s="90"/>
      <c r="L54" s="91"/>
      <c r="M54" s="90"/>
      <c r="N54" s="92">
        <f>SUM(N6:N53)</f>
        <v>418750</v>
      </c>
      <c r="O54" s="475"/>
      <c r="P54" s="89"/>
      <c r="Q54" s="93"/>
      <c r="R54" s="92">
        <f>SUM(R6:R53)</f>
        <v>47300</v>
      </c>
      <c r="S54" s="85"/>
      <c r="T54" s="94"/>
      <c r="U54" s="93"/>
      <c r="V54" s="92">
        <f>SUM(V6:V53)</f>
        <v>274400</v>
      </c>
      <c r="W54" s="475"/>
      <c r="X54" s="1120"/>
      <c r="Y54" s="1121"/>
      <c r="Z54" s="1121"/>
      <c r="AA54" s="1232"/>
      <c r="AB54" s="1232"/>
      <c r="AC54" s="48"/>
      <c r="AD54" s="1049"/>
      <c r="AE54" s="1049"/>
      <c r="AF54" s="1050"/>
      <c r="AG54" s="1050"/>
      <c r="AH54" s="1050"/>
      <c r="AI54" s="1050"/>
      <c r="AJ54" s="1050"/>
      <c r="AK54" s="1050"/>
      <c r="AL54" s="1041"/>
      <c r="AM54" s="1041"/>
      <c r="AN54" s="48"/>
      <c r="AO54" s="1041"/>
      <c r="AP54" s="1041"/>
      <c r="AQ54" s="48"/>
      <c r="AR54" s="1041"/>
      <c r="AS54" s="1041"/>
      <c r="AT54" s="48"/>
      <c r="AU54" s="1041"/>
      <c r="AV54" s="1041"/>
      <c r="AW54" s="48"/>
      <c r="BE54" s="1042"/>
      <c r="BF54" s="1043"/>
      <c r="BG54" s="1043"/>
      <c r="BH54" s="1044"/>
    </row>
    <row r="55" spans="1:69" ht="7.5" customHeight="1" thickBot="1"/>
    <row r="56" spans="1:69" ht="23.25" customHeight="1" thickBot="1">
      <c r="L56" s="1022" t="s">
        <v>228</v>
      </c>
      <c r="M56" s="1023"/>
      <c r="N56" s="1023"/>
      <c r="O56" s="716">
        <v>45601</v>
      </c>
      <c r="T56" s="1020" t="s">
        <v>229</v>
      </c>
      <c r="U56" s="1021"/>
      <c r="V56" s="1021"/>
      <c r="W56" s="716">
        <v>45601</v>
      </c>
    </row>
  </sheetData>
  <mergeCells count="543">
    <mergeCell ref="BE23:BQ23"/>
    <mergeCell ref="BE22:BQ22"/>
    <mergeCell ref="BE21:BQ21"/>
    <mergeCell ref="BE13:BQ13"/>
    <mergeCell ref="BE12:BQ12"/>
    <mergeCell ref="AA23:AB23"/>
    <mergeCell ref="AA22:AB22"/>
    <mergeCell ref="AA21:AB21"/>
    <mergeCell ref="AA13:AB13"/>
    <mergeCell ref="AA12:AB12"/>
    <mergeCell ref="AF12:AK12"/>
    <mergeCell ref="AF13:AK13"/>
    <mergeCell ref="AD13:AE13"/>
    <mergeCell ref="AD12:AE12"/>
    <mergeCell ref="AF23:AK23"/>
    <mergeCell ref="AF22:AK22"/>
    <mergeCell ref="AF21:AK21"/>
    <mergeCell ref="AD23:AE23"/>
    <mergeCell ref="AD22:AE22"/>
    <mergeCell ref="AD21:AE21"/>
    <mergeCell ref="AR19:AT19"/>
    <mergeCell ref="AU19:AW19"/>
    <mergeCell ref="AX19:AZ19"/>
    <mergeCell ref="BA19:BC19"/>
    <mergeCell ref="BE54:BH54"/>
    <mergeCell ref="X52:Z52"/>
    <mergeCell ref="AA52:AB52"/>
    <mergeCell ref="AD52:AE52"/>
    <mergeCell ref="AF52:AK52"/>
    <mergeCell ref="AL52:AN52"/>
    <mergeCell ref="AO52:AQ52"/>
    <mergeCell ref="AR52:AT52"/>
    <mergeCell ref="AU52:AW52"/>
    <mergeCell ref="AX52:AZ52"/>
    <mergeCell ref="BA52:BC52"/>
    <mergeCell ref="BE52:BQ52"/>
    <mergeCell ref="AA53:AB53"/>
    <mergeCell ref="AD53:AE53"/>
    <mergeCell ref="AF53:AK53"/>
    <mergeCell ref="BE53:BQ53"/>
    <mergeCell ref="AL53:AN53"/>
    <mergeCell ref="AO53:AQ53"/>
    <mergeCell ref="AR53:AT53"/>
    <mergeCell ref="AU53:AW53"/>
    <mergeCell ref="AX53:AZ53"/>
    <mergeCell ref="BA53:BC53"/>
    <mergeCell ref="AD54:AE54"/>
    <mergeCell ref="AF54:AK54"/>
    <mergeCell ref="AD50:AE50"/>
    <mergeCell ref="AF50:AK50"/>
    <mergeCell ref="AL50:AN50"/>
    <mergeCell ref="AO50:AQ50"/>
    <mergeCell ref="AR50:AT50"/>
    <mergeCell ref="AU50:AW50"/>
    <mergeCell ref="AX50:AZ50"/>
    <mergeCell ref="X51:Z51"/>
    <mergeCell ref="AA51:AB51"/>
    <mergeCell ref="AD51:AE51"/>
    <mergeCell ref="AF51:AK51"/>
    <mergeCell ref="AL51:AN51"/>
    <mergeCell ref="AO51:AQ51"/>
    <mergeCell ref="AR51:AT51"/>
    <mergeCell ref="AU51:AW51"/>
    <mergeCell ref="AX51:AZ51"/>
    <mergeCell ref="AD49:AE49"/>
    <mergeCell ref="AF49:AK49"/>
    <mergeCell ref="AL49:AN49"/>
    <mergeCell ref="AO49:AQ49"/>
    <mergeCell ref="AR49:AT49"/>
    <mergeCell ref="AU49:AW49"/>
    <mergeCell ref="AX49:AZ49"/>
    <mergeCell ref="BA49:BC49"/>
    <mergeCell ref="BE49:BQ49"/>
    <mergeCell ref="AD47:AE47"/>
    <mergeCell ref="AF47:AK47"/>
    <mergeCell ref="AL47:AN47"/>
    <mergeCell ref="AO47:AQ47"/>
    <mergeCell ref="AR47:AT47"/>
    <mergeCell ref="AU47:AW47"/>
    <mergeCell ref="AX47:AZ47"/>
    <mergeCell ref="BA48:BC48"/>
    <mergeCell ref="BE48:BQ48"/>
    <mergeCell ref="AD48:AE48"/>
    <mergeCell ref="AF48:AK48"/>
    <mergeCell ref="AL48:AN48"/>
    <mergeCell ref="AO48:AQ48"/>
    <mergeCell ref="AR48:AT48"/>
    <mergeCell ref="AU48:AW48"/>
    <mergeCell ref="AX48:AZ48"/>
    <mergeCell ref="AD45:AE45"/>
    <mergeCell ref="AF45:AK45"/>
    <mergeCell ref="AL45:AN45"/>
    <mergeCell ref="AO45:AQ45"/>
    <mergeCell ref="AR45:AT45"/>
    <mergeCell ref="AU45:AW45"/>
    <mergeCell ref="AX45:AZ45"/>
    <mergeCell ref="X46:Z46"/>
    <mergeCell ref="AA46:AB46"/>
    <mergeCell ref="AD46:AE46"/>
    <mergeCell ref="AF46:AK46"/>
    <mergeCell ref="AL46:AN46"/>
    <mergeCell ref="AO46:AQ46"/>
    <mergeCell ref="AR46:AT46"/>
    <mergeCell ref="AU46:AW46"/>
    <mergeCell ref="AX46:AZ46"/>
    <mergeCell ref="BA43:BC43"/>
    <mergeCell ref="BE43:BQ43"/>
    <mergeCell ref="X44:Z44"/>
    <mergeCell ref="AA44:AB44"/>
    <mergeCell ref="AD44:AE44"/>
    <mergeCell ref="AF44:AK44"/>
    <mergeCell ref="AL44:AN44"/>
    <mergeCell ref="AO44:AQ44"/>
    <mergeCell ref="AR44:AT44"/>
    <mergeCell ref="AU44:AW44"/>
    <mergeCell ref="AX44:AZ44"/>
    <mergeCell ref="BA44:BC44"/>
    <mergeCell ref="BE44:BQ44"/>
    <mergeCell ref="AA43:AB43"/>
    <mergeCell ref="AD43:AE43"/>
    <mergeCell ref="AF43:AK43"/>
    <mergeCell ref="AL43:AN43"/>
    <mergeCell ref="AO43:AQ43"/>
    <mergeCell ref="AR43:AT43"/>
    <mergeCell ref="AU43:AW43"/>
    <mergeCell ref="AX43:AZ43"/>
    <mergeCell ref="X43:Z43"/>
    <mergeCell ref="BE41:BQ41"/>
    <mergeCell ref="X40:Z40"/>
    <mergeCell ref="AA40:AB40"/>
    <mergeCell ref="X39:Z39"/>
    <mergeCell ref="AA39:AB39"/>
    <mergeCell ref="AD39:AE39"/>
    <mergeCell ref="AD42:AE42"/>
    <mergeCell ref="AF42:AK42"/>
    <mergeCell ref="AL42:AN42"/>
    <mergeCell ref="AO42:AQ42"/>
    <mergeCell ref="AR42:AT42"/>
    <mergeCell ref="AU42:AW42"/>
    <mergeCell ref="AX42:AZ42"/>
    <mergeCell ref="BA42:BC42"/>
    <mergeCell ref="BE42:BQ42"/>
    <mergeCell ref="X42:Z42"/>
    <mergeCell ref="AA42:AB42"/>
    <mergeCell ref="BA36:BC36"/>
    <mergeCell ref="BE36:BQ36"/>
    <mergeCell ref="X37:Z37"/>
    <mergeCell ref="AA37:AB37"/>
    <mergeCell ref="AD37:AE37"/>
    <mergeCell ref="AF37:AK37"/>
    <mergeCell ref="AL37:AN37"/>
    <mergeCell ref="AO37:AQ37"/>
    <mergeCell ref="AR37:AT37"/>
    <mergeCell ref="AU37:AW37"/>
    <mergeCell ref="AX37:AZ37"/>
    <mergeCell ref="BA37:BC37"/>
    <mergeCell ref="BE37:BQ37"/>
    <mergeCell ref="AD36:AE36"/>
    <mergeCell ref="AF36:AK36"/>
    <mergeCell ref="AL36:AN36"/>
    <mergeCell ref="AO36:AQ36"/>
    <mergeCell ref="X36:Z36"/>
    <mergeCell ref="AA36:AB36"/>
    <mergeCell ref="AR36:AT36"/>
    <mergeCell ref="AU36:AW36"/>
    <mergeCell ref="AX36:AZ36"/>
    <mergeCell ref="AR34:AT34"/>
    <mergeCell ref="AU34:AW34"/>
    <mergeCell ref="AX34:AZ34"/>
    <mergeCell ref="BA34:BC34"/>
    <mergeCell ref="BE34:BQ34"/>
    <mergeCell ref="X35:Z35"/>
    <mergeCell ref="AA35:AB35"/>
    <mergeCell ref="AD35:AE35"/>
    <mergeCell ref="AF35:AK35"/>
    <mergeCell ref="AL35:AN35"/>
    <mergeCell ref="AO35:AQ35"/>
    <mergeCell ref="AR35:AT35"/>
    <mergeCell ref="AU35:AW35"/>
    <mergeCell ref="AX35:AZ35"/>
    <mergeCell ref="BA35:BC35"/>
    <mergeCell ref="BE35:BQ35"/>
    <mergeCell ref="AD34:AE34"/>
    <mergeCell ref="AF34:AK34"/>
    <mergeCell ref="AL34:AN34"/>
    <mergeCell ref="AO34:AQ34"/>
    <mergeCell ref="X34:Z34"/>
    <mergeCell ref="AA34:AB34"/>
    <mergeCell ref="AR32:AT32"/>
    <mergeCell ref="AU32:AW32"/>
    <mergeCell ref="AX32:AZ32"/>
    <mergeCell ref="BA32:BC32"/>
    <mergeCell ref="BE32:BQ32"/>
    <mergeCell ref="X33:Z33"/>
    <mergeCell ref="AA33:AB33"/>
    <mergeCell ref="AD33:AE33"/>
    <mergeCell ref="AF33:AK33"/>
    <mergeCell ref="AL33:AN33"/>
    <mergeCell ref="AO33:AQ33"/>
    <mergeCell ref="AR33:AT33"/>
    <mergeCell ref="AU33:AW33"/>
    <mergeCell ref="AX33:AZ33"/>
    <mergeCell ref="BA33:BC33"/>
    <mergeCell ref="BE33:BQ33"/>
    <mergeCell ref="AD32:AE32"/>
    <mergeCell ref="AF32:AK32"/>
    <mergeCell ref="AL32:AN32"/>
    <mergeCell ref="AO32:AQ32"/>
    <mergeCell ref="AA32:AB32"/>
    <mergeCell ref="X32:Z32"/>
    <mergeCell ref="AR30:AT30"/>
    <mergeCell ref="AU30:AW30"/>
    <mergeCell ref="AX30:AZ30"/>
    <mergeCell ref="BA30:BC30"/>
    <mergeCell ref="BE30:BQ30"/>
    <mergeCell ref="X31:Z31"/>
    <mergeCell ref="AA31:AB31"/>
    <mergeCell ref="AD31:AE31"/>
    <mergeCell ref="AF31:AK31"/>
    <mergeCell ref="AL31:AN31"/>
    <mergeCell ref="AO31:AQ31"/>
    <mergeCell ref="AR31:AT31"/>
    <mergeCell ref="AU31:AW31"/>
    <mergeCell ref="AX31:AZ31"/>
    <mergeCell ref="BA31:BC31"/>
    <mergeCell ref="BE31:BQ31"/>
    <mergeCell ref="AD30:AE30"/>
    <mergeCell ref="AF30:AK30"/>
    <mergeCell ref="AL30:AN30"/>
    <mergeCell ref="AO30:AQ30"/>
    <mergeCell ref="X30:Z30"/>
    <mergeCell ref="AA30:AB30"/>
    <mergeCell ref="AR28:AT28"/>
    <mergeCell ref="AU28:AW28"/>
    <mergeCell ref="AX28:AZ28"/>
    <mergeCell ref="BA28:BC28"/>
    <mergeCell ref="BE28:BQ28"/>
    <mergeCell ref="X29:Z29"/>
    <mergeCell ref="AA29:AB29"/>
    <mergeCell ref="AD29:AE29"/>
    <mergeCell ref="AF29:AK29"/>
    <mergeCell ref="AL29:AN29"/>
    <mergeCell ref="AO29:AQ29"/>
    <mergeCell ref="AR29:AT29"/>
    <mergeCell ref="AU29:AW29"/>
    <mergeCell ref="AX29:AZ29"/>
    <mergeCell ref="BA29:BC29"/>
    <mergeCell ref="BE29:BQ29"/>
    <mergeCell ref="X28:Z28"/>
    <mergeCell ref="AA28:AB28"/>
    <mergeCell ref="AD28:AE28"/>
    <mergeCell ref="AF28:AK28"/>
    <mergeCell ref="AL28:AN28"/>
    <mergeCell ref="AO28:AQ28"/>
    <mergeCell ref="AR26:AT26"/>
    <mergeCell ref="AU26:AW26"/>
    <mergeCell ref="AX26:AZ26"/>
    <mergeCell ref="BA26:BC26"/>
    <mergeCell ref="BE26:BQ26"/>
    <mergeCell ref="X27:Z27"/>
    <mergeCell ref="AA27:AB27"/>
    <mergeCell ref="AD27:AE27"/>
    <mergeCell ref="AF27:AK27"/>
    <mergeCell ref="AL27:AN27"/>
    <mergeCell ref="AO27:AQ27"/>
    <mergeCell ref="AR27:AT27"/>
    <mergeCell ref="AU27:AW27"/>
    <mergeCell ref="AX27:AZ27"/>
    <mergeCell ref="BA27:BC27"/>
    <mergeCell ref="BE27:BQ27"/>
    <mergeCell ref="X26:Z26"/>
    <mergeCell ref="AA26:AB26"/>
    <mergeCell ref="AD26:AE26"/>
    <mergeCell ref="AF26:AK26"/>
    <mergeCell ref="AL26:AN26"/>
    <mergeCell ref="AO26:AQ26"/>
    <mergeCell ref="AR24:AT24"/>
    <mergeCell ref="AU24:AW24"/>
    <mergeCell ref="AX24:AZ24"/>
    <mergeCell ref="BA24:BC24"/>
    <mergeCell ref="BE24:BQ24"/>
    <mergeCell ref="X25:Z25"/>
    <mergeCell ref="AA25:AB25"/>
    <mergeCell ref="AD25:AE25"/>
    <mergeCell ref="AF25:AK25"/>
    <mergeCell ref="AL25:AN25"/>
    <mergeCell ref="AO25:AQ25"/>
    <mergeCell ref="AR25:AT25"/>
    <mergeCell ref="AU25:AW25"/>
    <mergeCell ref="AX25:AZ25"/>
    <mergeCell ref="BA25:BC25"/>
    <mergeCell ref="BE25:BQ25"/>
    <mergeCell ref="X24:Z24"/>
    <mergeCell ref="AA24:AB24"/>
    <mergeCell ref="AD24:AE24"/>
    <mergeCell ref="AF24:AK24"/>
    <mergeCell ref="AL24:AN24"/>
    <mergeCell ref="AO24:AQ24"/>
    <mergeCell ref="BE19:BQ19"/>
    <mergeCell ref="X20:Z20"/>
    <mergeCell ref="AA20:AB20"/>
    <mergeCell ref="AD20:AE20"/>
    <mergeCell ref="AF20:AK20"/>
    <mergeCell ref="AL20:AN20"/>
    <mergeCell ref="AO20:AQ20"/>
    <mergeCell ref="AR20:AT20"/>
    <mergeCell ref="AU20:AW20"/>
    <mergeCell ref="AX20:AZ20"/>
    <mergeCell ref="BA20:BC20"/>
    <mergeCell ref="BE20:BQ20"/>
    <mergeCell ref="X19:Z19"/>
    <mergeCell ref="AA19:AB19"/>
    <mergeCell ref="AD19:AE19"/>
    <mergeCell ref="AF19:AK19"/>
    <mergeCell ref="AL19:AN19"/>
    <mergeCell ref="AO19:AQ19"/>
    <mergeCell ref="AR17:AT17"/>
    <mergeCell ref="AU17:AW17"/>
    <mergeCell ref="AX17:AZ17"/>
    <mergeCell ref="BA17:BC17"/>
    <mergeCell ref="BE17:BQ17"/>
    <mergeCell ref="X18:Z18"/>
    <mergeCell ref="AA18:AB18"/>
    <mergeCell ref="AD18:AE18"/>
    <mergeCell ref="AF18:AK18"/>
    <mergeCell ref="AL18:AN18"/>
    <mergeCell ref="AO18:AQ18"/>
    <mergeCell ref="AR18:AT18"/>
    <mergeCell ref="AU18:AW18"/>
    <mergeCell ref="AX18:AZ18"/>
    <mergeCell ref="BA18:BC18"/>
    <mergeCell ref="BE18:BQ18"/>
    <mergeCell ref="X17:Z17"/>
    <mergeCell ref="AA17:AB17"/>
    <mergeCell ref="AD17:AE17"/>
    <mergeCell ref="AF17:AK17"/>
    <mergeCell ref="AL17:AN17"/>
    <mergeCell ref="AO17:AQ17"/>
    <mergeCell ref="AR15:AT15"/>
    <mergeCell ref="AU15:AW15"/>
    <mergeCell ref="AX15:AZ15"/>
    <mergeCell ref="BA15:BC15"/>
    <mergeCell ref="BE15:BQ15"/>
    <mergeCell ref="X16:Z16"/>
    <mergeCell ref="AA16:AB16"/>
    <mergeCell ref="AD16:AE16"/>
    <mergeCell ref="AF16:AK16"/>
    <mergeCell ref="AL16:AN16"/>
    <mergeCell ref="AO16:AQ16"/>
    <mergeCell ref="AR16:AT16"/>
    <mergeCell ref="AU16:AW16"/>
    <mergeCell ref="AX16:AZ16"/>
    <mergeCell ref="BA16:BC16"/>
    <mergeCell ref="BE16:BQ16"/>
    <mergeCell ref="AD15:AE15"/>
    <mergeCell ref="AF15:AK15"/>
    <mergeCell ref="AL15:AN15"/>
    <mergeCell ref="AO15:AQ15"/>
    <mergeCell ref="X15:Z15"/>
    <mergeCell ref="AA15:AB15"/>
    <mergeCell ref="AR11:AT11"/>
    <mergeCell ref="AU11:AW11"/>
    <mergeCell ref="AX11:AZ11"/>
    <mergeCell ref="BA11:BC11"/>
    <mergeCell ref="BE11:BQ11"/>
    <mergeCell ref="X14:Z14"/>
    <mergeCell ref="AA14:AB14"/>
    <mergeCell ref="AD14:AE14"/>
    <mergeCell ref="AF14:AK14"/>
    <mergeCell ref="AL14:AN14"/>
    <mergeCell ref="AO14:AQ14"/>
    <mergeCell ref="AR14:AT14"/>
    <mergeCell ref="AU14:AW14"/>
    <mergeCell ref="AX14:AZ14"/>
    <mergeCell ref="BA14:BC14"/>
    <mergeCell ref="BE14:BQ14"/>
    <mergeCell ref="AD11:AE11"/>
    <mergeCell ref="AF11:AK11"/>
    <mergeCell ref="AL11:AN11"/>
    <mergeCell ref="AO11:AQ11"/>
    <mergeCell ref="X11:Z11"/>
    <mergeCell ref="AA11:AB11"/>
    <mergeCell ref="AA7:AB7"/>
    <mergeCell ref="AR9:AT9"/>
    <mergeCell ref="AU9:AW9"/>
    <mergeCell ref="AX9:AZ9"/>
    <mergeCell ref="BA9:BC9"/>
    <mergeCell ref="BE9:BQ9"/>
    <mergeCell ref="X10:Z10"/>
    <mergeCell ref="AA10:AB10"/>
    <mergeCell ref="AD10:AE10"/>
    <mergeCell ref="AF10:AK10"/>
    <mergeCell ref="AL10:AN10"/>
    <mergeCell ref="AO10:AQ10"/>
    <mergeCell ref="AR10:AT10"/>
    <mergeCell ref="AU10:AW10"/>
    <mergeCell ref="AX10:AZ10"/>
    <mergeCell ref="BA10:BC10"/>
    <mergeCell ref="BE10:BQ10"/>
    <mergeCell ref="AD9:AE9"/>
    <mergeCell ref="AF9:AK9"/>
    <mergeCell ref="AL9:AN9"/>
    <mergeCell ref="AO9:AQ9"/>
    <mergeCell ref="X9:Z9"/>
    <mergeCell ref="AA9:AB9"/>
    <mergeCell ref="AA6:AB6"/>
    <mergeCell ref="BE6:BQ6"/>
    <mergeCell ref="AR7:AT7"/>
    <mergeCell ref="AU7:AW7"/>
    <mergeCell ref="AX7:AZ7"/>
    <mergeCell ref="BA7:BC7"/>
    <mergeCell ref="BE7:BQ7"/>
    <mergeCell ref="X8:Z8"/>
    <mergeCell ref="AA8:AB8"/>
    <mergeCell ref="AD8:AE8"/>
    <mergeCell ref="AF8:AK8"/>
    <mergeCell ref="AL8:AN8"/>
    <mergeCell ref="AO8:AQ8"/>
    <mergeCell ref="AR8:AT8"/>
    <mergeCell ref="AU8:AW8"/>
    <mergeCell ref="AX8:AZ8"/>
    <mergeCell ref="BA8:BC8"/>
    <mergeCell ref="BE8:BQ8"/>
    <mergeCell ref="AD7:AE7"/>
    <mergeCell ref="AF7:AK7"/>
    <mergeCell ref="AL7:AN7"/>
    <mergeCell ref="AO7:AQ7"/>
    <mergeCell ref="X6:Z6"/>
    <mergeCell ref="X7:Z7"/>
    <mergeCell ref="AD6:AE6"/>
    <mergeCell ref="AF6:AK6"/>
    <mergeCell ref="AL6:AN6"/>
    <mergeCell ref="AO6:AQ6"/>
    <mergeCell ref="AR6:AT6"/>
    <mergeCell ref="AU6:AW6"/>
    <mergeCell ref="AX6:AZ6"/>
    <mergeCell ref="BA6:BC6"/>
    <mergeCell ref="AD2:AG2"/>
    <mergeCell ref="AH2:AT2"/>
    <mergeCell ref="BL2:BQ2"/>
    <mergeCell ref="Y3:Z3"/>
    <mergeCell ref="BF3:BJ3"/>
    <mergeCell ref="BL3:BQ3"/>
    <mergeCell ref="X4:Z5"/>
    <mergeCell ref="AA4:AB5"/>
    <mergeCell ref="AC4:AC5"/>
    <mergeCell ref="AD4:AE5"/>
    <mergeCell ref="AF4:AK5"/>
    <mergeCell ref="AL4:AN5"/>
    <mergeCell ref="AO4:AQ5"/>
    <mergeCell ref="AR4:AT5"/>
    <mergeCell ref="AU4:AW5"/>
    <mergeCell ref="AX4:AZ5"/>
    <mergeCell ref="BA4:BC5"/>
    <mergeCell ref="BD4:BD5"/>
    <mergeCell ref="BE4:BQ5"/>
    <mergeCell ref="AA2:AC2"/>
    <mergeCell ref="L56:N56"/>
    <mergeCell ref="T56:V56"/>
    <mergeCell ref="X53:Z53"/>
    <mergeCell ref="X54:Z54"/>
    <mergeCell ref="AA54:AB54"/>
    <mergeCell ref="X38:Z38"/>
    <mergeCell ref="AA38:AB38"/>
    <mergeCell ref="X41:Z41"/>
    <mergeCell ref="AA41:AB41"/>
    <mergeCell ref="X45:Z45"/>
    <mergeCell ref="AA45:AB45"/>
    <mergeCell ref="X47:Z47"/>
    <mergeCell ref="AA47:AB47"/>
    <mergeCell ref="X49:Z49"/>
    <mergeCell ref="AA49:AB49"/>
    <mergeCell ref="X48:Z48"/>
    <mergeCell ref="AA48:AB48"/>
    <mergeCell ref="X50:Z50"/>
    <mergeCell ref="AA50:AB50"/>
    <mergeCell ref="AL54:AM54"/>
    <mergeCell ref="AO54:AP54"/>
    <mergeCell ref="AR54:AS54"/>
    <mergeCell ref="AU54:AV54"/>
    <mergeCell ref="BA50:BC50"/>
    <mergeCell ref="BE50:BQ50"/>
    <mergeCell ref="BA51:BC51"/>
    <mergeCell ref="BE51:BQ51"/>
    <mergeCell ref="AD40:AE40"/>
    <mergeCell ref="AF40:AK40"/>
    <mergeCell ref="AL40:AN40"/>
    <mergeCell ref="AO40:AQ40"/>
    <mergeCell ref="AR40:AT40"/>
    <mergeCell ref="AU40:AW40"/>
    <mergeCell ref="AX40:AZ40"/>
    <mergeCell ref="BA40:BC40"/>
    <mergeCell ref="BE40:BQ40"/>
    <mergeCell ref="AD41:AE41"/>
    <mergeCell ref="AF41:AK41"/>
    <mergeCell ref="AL41:AN41"/>
    <mergeCell ref="AO41:AQ41"/>
    <mergeCell ref="AR41:AT41"/>
    <mergeCell ref="AU41:AW41"/>
    <mergeCell ref="AX41:AZ41"/>
    <mergeCell ref="AD38:AE38"/>
    <mergeCell ref="AF38:AK38"/>
    <mergeCell ref="AL38:AN38"/>
    <mergeCell ref="AO38:AQ38"/>
    <mergeCell ref="BA47:BC47"/>
    <mergeCell ref="BE47:BQ47"/>
    <mergeCell ref="BA45:BC45"/>
    <mergeCell ref="BE45:BQ45"/>
    <mergeCell ref="BA46:BC46"/>
    <mergeCell ref="BE46:BQ46"/>
    <mergeCell ref="AR38:AT38"/>
    <mergeCell ref="AU38:AW38"/>
    <mergeCell ref="AX38:AZ38"/>
    <mergeCell ref="BA38:BC38"/>
    <mergeCell ref="BE38:BQ38"/>
    <mergeCell ref="BA39:BC39"/>
    <mergeCell ref="AF39:AK39"/>
    <mergeCell ref="AL39:AN39"/>
    <mergeCell ref="AO39:AQ39"/>
    <mergeCell ref="AR39:AT39"/>
    <mergeCell ref="AU39:AW39"/>
    <mergeCell ref="AX39:AZ39"/>
    <mergeCell ref="BE39:BQ39"/>
    <mergeCell ref="BA41:BC41"/>
    <mergeCell ref="A2:B2"/>
    <mergeCell ref="J4:K4"/>
    <mergeCell ref="L4:M4"/>
    <mergeCell ref="N4:N5"/>
    <mergeCell ref="O4:O5"/>
    <mergeCell ref="P4:Q4"/>
    <mergeCell ref="R4:R5"/>
    <mergeCell ref="G2:O2"/>
    <mergeCell ref="Y2:Z2"/>
    <mergeCell ref="T4:U4"/>
    <mergeCell ref="V4:V5"/>
    <mergeCell ref="W4:W5"/>
    <mergeCell ref="A4:A5"/>
    <mergeCell ref="B4:B5"/>
    <mergeCell ref="C4:C5"/>
    <mergeCell ref="D4:D5"/>
    <mergeCell ref="E4:G5"/>
    <mergeCell ref="H4:H5"/>
    <mergeCell ref="I4:I5"/>
  </mergeCells>
  <phoneticPr fontId="1"/>
  <conditionalFormatting sqref="S7:S14">
    <cfRule type="expression" dxfId="23" priority="1">
      <formula>COUNTIF(宿泊費リスト,S7)</formula>
    </cfRule>
  </conditionalFormatting>
  <conditionalFormatting sqref="S16:S53">
    <cfRule type="expression" dxfId="22" priority="2">
      <formula>COUNTIF(宿泊費リスト,S16)</formula>
    </cfRule>
  </conditionalFormatting>
  <dataValidations count="10">
    <dataValidation type="list" allowBlank="1" showInputMessage="1" showErrorMessage="1" sqref="I65524:I65542 II65524:IK65542">
      <formula1>"航空機,JR特急あり,JR特急なし,私鉄,船,路線バス,団体所有車両,自家用車,レンタカー,貸切バス大型,貸切バス中型,貸切バス小型,マイクロバス,徒歩,その他"</formula1>
    </dataValidation>
    <dataValidation type="list" allowBlank="1" showInputMessage="1" showErrorMessage="1" sqref="X2:X3">
      <formula1>"○"</formula1>
    </dataValidation>
    <dataValidation allowBlank="1" showInputMessage="1" showErrorMessage="1" prompt="最終支払日のみ記入してください。" sqref="O56 W56"/>
    <dataValidation allowBlank="1" showInputMessage="1" showErrorMessage="1" prompt="団体所有車両・レンタカー・自家用車を複数台使用する場合は、【レンタカー①】【レンタカー②】…のように各車へ附番してください。" sqref="I4:I5"/>
    <dataValidation type="list" allowBlank="1" sqref="I6:I53">
      <formula1>"航空機,JR特急あり,JR特急なし,私鉄,船,路線バス,団体所有車両①,団体所有車両②,,団体所有車両③,レンタカー①,レンタカー②,レンタカー③,自家用車①,自家用車②,自家用車③,貸切バス大型,貸切バス中型,貸切バス小型,マイクロバス,徒歩,その他"</formula1>
    </dataValidation>
    <dataValidation type="list" allowBlank="1" showInputMessage="1" promptTitle="【⇔を選択した場合】" prompt="往復分の距離と単価を記入してください。_x000a_" sqref="F6:F53">
      <formula1>"⇒,⇔,－"</formula1>
    </dataValidation>
    <dataValidation allowBlank="1" showInputMessage="1" showErrorMessage="1" prompt="離団や車中泊等により全員が宿泊しない場合は、理由と人数を備考欄へ記載してください。_x000a_" sqref="U6:U53"/>
    <dataValidation allowBlank="1" showInputMessage="1" showErrorMessage="1" prompt="宿泊費計上の上限は9,800円です。_x000a_" sqref="T6:T53"/>
    <dataValidation allowBlank="1" showInputMessage="1" showErrorMessage="1" prompt="様式2の人数とあっているか確認してください。_x000a_" sqref="Q6:Q53"/>
    <dataValidation type="list" allowBlank="1" showInputMessage="1" prompt="様式2の記号とあっているか確認してください。_x000a_" sqref="P6:P53">
      <formula1>"1100,0"</formula1>
    </dataValidation>
  </dataValidations>
  <printOptions horizontalCentered="1"/>
  <pageMargins left="0.70866141732283472" right="0.70866141732283472" top="0.74803149606299213" bottom="0.74803149606299213" header="0.31496062992125984" footer="0.31496062992125984"/>
  <pageSetup paperSize="9" scale="45" fitToWidth="2" orientation="landscape" r:id="rId1"/>
  <colBreaks count="1" manualBreakCount="1">
    <brk id="26" max="56"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68"/>
  <sheetViews>
    <sheetView showGridLines="0" zoomScale="87" zoomScaleNormal="87" zoomScaleSheetLayoutView="76" zoomScalePageLayoutView="80" workbookViewId="0">
      <selection activeCell="W30" sqref="W30"/>
    </sheetView>
  </sheetViews>
  <sheetFormatPr defaultColWidth="4.140625" defaultRowHeight="13.5"/>
  <cols>
    <col min="1" max="1" width="8.140625" style="99" customWidth="1"/>
    <col min="2" max="2" width="4.140625" style="15"/>
    <col min="3" max="3" width="10" style="15" customWidth="1"/>
    <col min="4" max="4" width="19.28515625" style="15" customWidth="1"/>
    <col min="5" max="5" width="9" style="15" customWidth="1"/>
    <col min="6" max="6" width="5.28515625" style="15" customWidth="1"/>
    <col min="7" max="7" width="9.7109375" style="15" customWidth="1"/>
    <col min="8" max="8" width="8.85546875" style="15" customWidth="1"/>
    <col min="9" max="9" width="15.5703125" style="15" customWidth="1"/>
    <col min="10" max="10" width="7.7109375" style="15" customWidth="1"/>
    <col min="11" max="11" width="16.85546875" style="15" customWidth="1"/>
    <col min="12" max="12" width="7.7109375" style="15" customWidth="1"/>
    <col min="13" max="13" width="14.85546875" style="15" customWidth="1"/>
    <col min="14" max="14" width="8.140625" style="15" customWidth="1"/>
    <col min="15" max="15" width="10" style="15" customWidth="1"/>
    <col min="16" max="16" width="9" style="15" customWidth="1"/>
    <col min="17" max="17" width="4.140625" style="15"/>
    <col min="18" max="19" width="3.42578125" style="15" customWidth="1"/>
    <col min="20" max="20" width="8.140625" style="15" customWidth="1"/>
    <col min="21" max="24" width="4.140625" style="15"/>
    <col min="25" max="25" width="26.140625" style="15" customWidth="1"/>
    <col min="26" max="231" width="4.140625" style="15"/>
    <col min="232" max="232" width="4.140625" style="15" customWidth="1"/>
    <col min="233" max="16384" width="4.140625" style="15"/>
  </cols>
  <sheetData>
    <row r="1" spans="1:27" ht="68.25" customHeight="1" thickBot="1"/>
    <row r="2" spans="1:27" ht="21" customHeight="1" thickBot="1">
      <c r="A2" s="1003" t="s">
        <v>72</v>
      </c>
      <c r="B2" s="999"/>
      <c r="C2" s="48"/>
      <c r="D2" s="485" t="s">
        <v>187</v>
      </c>
      <c r="E2" s="525">
        <f>【様式1】!$C$2</f>
        <v>9999</v>
      </c>
      <c r="F2" s="552"/>
      <c r="G2" s="129" t="s">
        <v>73</v>
      </c>
      <c r="H2" s="988" t="str">
        <f>【様式1】!H2</f>
        <v>ABC交響楽団</v>
      </c>
      <c r="I2" s="988"/>
      <c r="J2" s="988"/>
      <c r="K2" s="988"/>
      <c r="L2" s="988"/>
      <c r="M2" s="988"/>
      <c r="N2" s="988"/>
      <c r="P2" s="553"/>
      <c r="S2" s="660" t="s">
        <v>74</v>
      </c>
      <c r="T2" s="1210" t="s">
        <v>43</v>
      </c>
      <c r="U2" s="1210"/>
      <c r="V2" s="1210"/>
      <c r="W2" s="1211"/>
      <c r="X2" s="415" t="s">
        <v>210</v>
      </c>
      <c r="Y2" s="646" t="s">
        <v>46</v>
      </c>
    </row>
    <row r="3" spans="1:27" ht="7.5" customHeight="1" thickBot="1">
      <c r="A3" s="100"/>
      <c r="B3" s="101"/>
      <c r="R3" s="555"/>
      <c r="S3" s="554"/>
      <c r="T3" s="556"/>
      <c r="U3" s="557"/>
      <c r="V3" s="558"/>
      <c r="W3" s="19"/>
      <c r="X3" s="102"/>
      <c r="Y3" s="558"/>
    </row>
    <row r="4" spans="1:27" ht="22.5" customHeight="1">
      <c r="A4" s="1134" t="s">
        <v>489</v>
      </c>
      <c r="B4" s="1134"/>
      <c r="C4" s="1134"/>
      <c r="D4" s="1134"/>
      <c r="E4" s="1134"/>
      <c r="F4" s="1134"/>
      <c r="G4" s="1134"/>
      <c r="H4" s="1134"/>
      <c r="I4" s="1134"/>
      <c r="J4" s="1134"/>
      <c r="K4" s="1134"/>
      <c r="L4" s="1134"/>
      <c r="M4" s="1134"/>
      <c r="N4" s="1134"/>
      <c r="O4" s="1134"/>
      <c r="P4" s="1134"/>
      <c r="S4" s="416"/>
      <c r="T4" s="1212" t="s">
        <v>75</v>
      </c>
      <c r="U4" s="1213"/>
      <c r="V4" s="1213"/>
      <c r="W4" s="1213"/>
      <c r="X4" s="416" t="s">
        <v>210</v>
      </c>
      <c r="Y4" s="647" t="s">
        <v>330</v>
      </c>
      <c r="Z4" s="48"/>
      <c r="AA4" s="423"/>
    </row>
    <row r="5" spans="1:27" ht="22.5" customHeight="1" thickBot="1">
      <c r="S5" s="551" t="s">
        <v>210</v>
      </c>
      <c r="T5" s="1214" t="s">
        <v>76</v>
      </c>
      <c r="U5" s="1215"/>
      <c r="V5" s="1215"/>
      <c r="W5" s="1215"/>
      <c r="X5" s="568"/>
      <c r="Y5" s="648" t="s">
        <v>77</v>
      </c>
      <c r="Z5" s="48"/>
      <c r="AA5" s="423"/>
    </row>
    <row r="6" spans="1:27" ht="22.5" customHeight="1" thickBot="1">
      <c r="Q6" s="99"/>
      <c r="R6" s="99"/>
      <c r="S6" s="99"/>
      <c r="T6" s="99"/>
      <c r="U6" s="99"/>
      <c r="V6" s="99"/>
      <c r="X6" s="417"/>
      <c r="Y6" s="649" t="s">
        <v>78</v>
      </c>
      <c r="Z6" s="48"/>
      <c r="AA6" s="423"/>
    </row>
    <row r="7" spans="1:27" ht="8.4499999999999993" customHeight="1">
      <c r="Q7" s="99"/>
      <c r="R7" s="99"/>
      <c r="S7" s="99"/>
      <c r="T7" s="99"/>
      <c r="U7" s="99"/>
      <c r="Y7" s="37"/>
    </row>
    <row r="8" spans="1:27" ht="18" customHeight="1">
      <c r="A8" s="1137" t="s">
        <v>79</v>
      </c>
      <c r="B8" s="1138"/>
      <c r="C8" s="1138"/>
      <c r="D8" s="1139"/>
      <c r="E8" s="1216" t="s">
        <v>282</v>
      </c>
      <c r="F8" s="1217"/>
      <c r="G8" s="1217"/>
      <c r="H8" s="1217"/>
      <c r="I8" s="569" t="s">
        <v>372</v>
      </c>
      <c r="J8" s="1218" t="s">
        <v>281</v>
      </c>
      <c r="K8" s="1219"/>
      <c r="L8" s="1219"/>
      <c r="M8" s="1219"/>
      <c r="N8" s="1219"/>
      <c r="O8" s="1219"/>
      <c r="P8" s="1219"/>
      <c r="Q8" s="1219"/>
      <c r="R8" s="1219"/>
      <c r="S8" s="1219"/>
      <c r="T8" s="1219"/>
      <c r="U8" s="424"/>
      <c r="V8" s="424"/>
      <c r="W8" s="424"/>
      <c r="X8" s="424"/>
      <c r="Y8" s="424"/>
    </row>
    <row r="9" spans="1:27" s="103" customFormat="1" ht="18" customHeight="1">
      <c r="A9" s="1140" t="s">
        <v>47</v>
      </c>
      <c r="B9" s="1142" t="s">
        <v>48</v>
      </c>
      <c r="C9" s="1129" t="s">
        <v>49</v>
      </c>
      <c r="D9" s="1131" t="s">
        <v>50</v>
      </c>
      <c r="E9" s="1129" t="s">
        <v>51</v>
      </c>
      <c r="F9" s="1133"/>
      <c r="G9" s="1133"/>
      <c r="H9" s="1144" t="s">
        <v>53</v>
      </c>
      <c r="I9" s="1146" t="s">
        <v>80</v>
      </c>
      <c r="J9" s="1135" t="s">
        <v>231</v>
      </c>
      <c r="K9" s="1148" t="s">
        <v>82</v>
      </c>
      <c r="L9" s="1135" t="s">
        <v>81</v>
      </c>
      <c r="M9" s="1148" t="s">
        <v>83</v>
      </c>
      <c r="N9" s="1135" t="s">
        <v>57</v>
      </c>
      <c r="O9" s="1150" t="s">
        <v>230</v>
      </c>
      <c r="P9" s="1135" t="s">
        <v>231</v>
      </c>
      <c r="Q9" s="1224" t="s">
        <v>275</v>
      </c>
      <c r="R9" s="1148"/>
      <c r="S9" s="1148"/>
      <c r="T9" s="1148"/>
      <c r="U9" s="1192" t="s">
        <v>232</v>
      </c>
      <c r="V9" s="1193"/>
      <c r="W9" s="1193"/>
      <c r="X9" s="1194"/>
      <c r="Y9" s="1190" t="s">
        <v>274</v>
      </c>
    </row>
    <row r="10" spans="1:27" s="103" customFormat="1" ht="18" customHeight="1">
      <c r="A10" s="1141"/>
      <c r="B10" s="1143"/>
      <c r="C10" s="1130"/>
      <c r="D10" s="1132"/>
      <c r="E10" s="1130"/>
      <c r="F10" s="1132"/>
      <c r="G10" s="1132"/>
      <c r="H10" s="1145"/>
      <c r="I10" s="1147"/>
      <c r="J10" s="1136"/>
      <c r="K10" s="1147"/>
      <c r="L10" s="1136"/>
      <c r="M10" s="1147"/>
      <c r="N10" s="1136"/>
      <c r="O10" s="1151"/>
      <c r="P10" s="1149"/>
      <c r="Q10" s="1225"/>
      <c r="R10" s="1147"/>
      <c r="S10" s="1147"/>
      <c r="T10" s="1147"/>
      <c r="U10" s="1228" t="s">
        <v>233</v>
      </c>
      <c r="V10" s="1229"/>
      <c r="W10" s="1230" t="s">
        <v>234</v>
      </c>
      <c r="X10" s="1231"/>
      <c r="Y10" s="1191"/>
    </row>
    <row r="11" spans="1:27" ht="18" customHeight="1">
      <c r="A11" s="63">
        <v>45202</v>
      </c>
      <c r="B11" s="682" t="str">
        <f t="shared" ref="B11:B19" si="0">IF(A11,TEXT(A11,"aaa"),"")</f>
        <v>火</v>
      </c>
      <c r="C11" s="64" t="s">
        <v>313</v>
      </c>
      <c r="D11" s="764" t="s">
        <v>541</v>
      </c>
      <c r="E11" s="763" t="s">
        <v>323</v>
      </c>
      <c r="F11" s="407" t="s">
        <v>329</v>
      </c>
      <c r="G11" s="767" t="s">
        <v>543</v>
      </c>
      <c r="H11" s="59">
        <v>20</v>
      </c>
      <c r="I11" s="105">
        <v>35000</v>
      </c>
      <c r="J11" s="482" t="s">
        <v>464</v>
      </c>
      <c r="K11" s="105"/>
      <c r="L11" s="482"/>
      <c r="M11" s="105"/>
      <c r="N11" s="482"/>
      <c r="O11" s="601"/>
      <c r="P11" s="478"/>
      <c r="Q11" s="1226"/>
      <c r="R11" s="1227"/>
      <c r="S11" s="1227"/>
      <c r="T11" s="1227"/>
      <c r="U11" s="1222"/>
      <c r="V11" s="1223"/>
      <c r="W11" s="1183">
        <f t="shared" ref="W11:W16" si="1">U11*1210</f>
        <v>0</v>
      </c>
      <c r="X11" s="1184"/>
      <c r="Y11" s="657"/>
    </row>
    <row r="12" spans="1:27" ht="18" customHeight="1">
      <c r="A12" s="106"/>
      <c r="B12" s="622" t="str">
        <f t="shared" si="0"/>
        <v/>
      </c>
      <c r="C12" s="108"/>
      <c r="D12" s="765" t="s">
        <v>540</v>
      </c>
      <c r="E12" s="763" t="s">
        <v>543</v>
      </c>
      <c r="F12" s="407" t="s">
        <v>314</v>
      </c>
      <c r="G12" s="66" t="s">
        <v>334</v>
      </c>
      <c r="H12" s="59">
        <v>100</v>
      </c>
      <c r="I12" s="109"/>
      <c r="J12" s="483"/>
      <c r="K12" s="105"/>
      <c r="L12" s="483"/>
      <c r="M12" s="109">
        <v>1450</v>
      </c>
      <c r="N12" s="483" t="s">
        <v>467</v>
      </c>
      <c r="P12" s="479"/>
      <c r="Q12" s="1187"/>
      <c r="R12" s="1188"/>
      <c r="S12" s="1188"/>
      <c r="T12" s="1189"/>
      <c r="U12" s="1181"/>
      <c r="V12" s="1182"/>
      <c r="W12" s="1185">
        <f t="shared" si="1"/>
        <v>0</v>
      </c>
      <c r="X12" s="1186"/>
      <c r="Y12" s="658"/>
    </row>
    <row r="13" spans="1:27" ht="18" customHeight="1">
      <c r="A13" s="106"/>
      <c r="B13" s="622" t="str">
        <f t="shared" si="0"/>
        <v/>
      </c>
      <c r="C13" s="108"/>
      <c r="D13" s="104"/>
      <c r="E13" s="64" t="s">
        <v>334</v>
      </c>
      <c r="F13" s="407" t="s">
        <v>329</v>
      </c>
      <c r="G13" s="66" t="s">
        <v>324</v>
      </c>
      <c r="H13" s="59">
        <v>20</v>
      </c>
      <c r="I13" s="109"/>
      <c r="J13" s="483"/>
      <c r="K13" s="105"/>
      <c r="L13" s="483"/>
      <c r="M13" s="109"/>
      <c r="N13" s="483"/>
      <c r="O13" s="683">
        <v>1000</v>
      </c>
      <c r="P13" s="483" t="s">
        <v>468</v>
      </c>
      <c r="Q13" s="1187" t="s">
        <v>371</v>
      </c>
      <c r="R13" s="1188"/>
      <c r="S13" s="1188"/>
      <c r="T13" s="1189"/>
      <c r="U13" s="1181">
        <v>3</v>
      </c>
      <c r="V13" s="1182"/>
      <c r="W13" s="1185">
        <f t="shared" si="1"/>
        <v>3630</v>
      </c>
      <c r="X13" s="1186"/>
      <c r="Y13" s="658"/>
    </row>
    <row r="14" spans="1:27" ht="18" customHeight="1">
      <c r="A14" s="106"/>
      <c r="B14" s="622" t="str">
        <f t="shared" si="0"/>
        <v/>
      </c>
      <c r="C14" s="108"/>
      <c r="D14" s="104"/>
      <c r="E14" s="107"/>
      <c r="F14" s="407"/>
      <c r="G14" s="108"/>
      <c r="H14" s="420"/>
      <c r="I14" s="109"/>
      <c r="J14" s="483"/>
      <c r="K14" s="105"/>
      <c r="L14" s="483"/>
      <c r="M14" s="109"/>
      <c r="N14" s="483"/>
      <c r="O14" s="602"/>
      <c r="P14" s="479"/>
      <c r="Q14" s="1187"/>
      <c r="R14" s="1188"/>
      <c r="S14" s="1188"/>
      <c r="T14" s="1189"/>
      <c r="U14" s="1181"/>
      <c r="V14" s="1182"/>
      <c r="W14" s="1185">
        <f t="shared" si="1"/>
        <v>0</v>
      </c>
      <c r="X14" s="1186"/>
      <c r="Y14" s="658"/>
    </row>
    <row r="15" spans="1:27" ht="18" customHeight="1">
      <c r="A15" s="63">
        <v>45203</v>
      </c>
      <c r="B15" s="682" t="str">
        <f t="shared" si="0"/>
        <v>水</v>
      </c>
      <c r="C15" s="64" t="s">
        <v>336</v>
      </c>
      <c r="D15" s="65" t="s">
        <v>334</v>
      </c>
      <c r="E15" s="64" t="s">
        <v>324</v>
      </c>
      <c r="F15" s="407" t="s">
        <v>329</v>
      </c>
      <c r="G15" s="66" t="s">
        <v>334</v>
      </c>
      <c r="H15" s="59">
        <v>20</v>
      </c>
      <c r="I15" s="109">
        <v>25000</v>
      </c>
      <c r="J15" s="483" t="s">
        <v>465</v>
      </c>
      <c r="K15" s="105"/>
      <c r="L15" s="483"/>
      <c r="M15" s="109"/>
      <c r="N15" s="483"/>
      <c r="O15" s="602"/>
      <c r="P15" s="479"/>
      <c r="Q15" s="1187"/>
      <c r="R15" s="1188"/>
      <c r="S15" s="1188"/>
      <c r="T15" s="1189"/>
      <c r="U15" s="1181"/>
      <c r="V15" s="1182"/>
      <c r="W15" s="1185">
        <f t="shared" si="1"/>
        <v>0</v>
      </c>
      <c r="X15" s="1186"/>
      <c r="Y15" s="658"/>
    </row>
    <row r="16" spans="1:27" ht="18" customHeight="1">
      <c r="A16" s="106"/>
      <c r="B16" s="622" t="str">
        <f t="shared" si="0"/>
        <v/>
      </c>
      <c r="C16" s="108"/>
      <c r="D16" s="104"/>
      <c r="E16" s="64" t="s">
        <v>334</v>
      </c>
      <c r="F16" s="407" t="s">
        <v>329</v>
      </c>
      <c r="G16" s="66" t="s">
        <v>337</v>
      </c>
      <c r="H16" s="59">
        <v>15</v>
      </c>
      <c r="I16" s="109"/>
      <c r="J16" s="483"/>
      <c r="K16" s="105">
        <v>6000</v>
      </c>
      <c r="L16" s="483" t="s">
        <v>466</v>
      </c>
      <c r="M16" s="109"/>
      <c r="N16" s="483"/>
      <c r="O16" s="602"/>
      <c r="P16" s="479"/>
      <c r="Q16" s="1187" t="s">
        <v>371</v>
      </c>
      <c r="R16" s="1188"/>
      <c r="S16" s="1188"/>
      <c r="T16" s="1189"/>
      <c r="U16" s="1181">
        <v>1</v>
      </c>
      <c r="V16" s="1182"/>
      <c r="W16" s="1185">
        <f t="shared" si="1"/>
        <v>1210</v>
      </c>
      <c r="X16" s="1186"/>
      <c r="Y16" s="658"/>
    </row>
    <row r="17" spans="1:25" ht="18" customHeight="1">
      <c r="A17" s="106"/>
      <c r="B17" s="622" t="str">
        <f t="shared" si="0"/>
        <v/>
      </c>
      <c r="C17" s="108"/>
      <c r="D17" s="104"/>
      <c r="E17" s="107"/>
      <c r="F17" s="407"/>
      <c r="G17" s="108"/>
      <c r="H17" s="420"/>
      <c r="I17" s="109"/>
      <c r="J17" s="483"/>
      <c r="K17" s="105"/>
      <c r="L17" s="483"/>
      <c r="M17" s="109"/>
      <c r="N17" s="483"/>
      <c r="O17" s="602"/>
      <c r="P17" s="479"/>
      <c r="Q17" s="1187"/>
      <c r="R17" s="1188"/>
      <c r="S17" s="1188"/>
      <c r="T17" s="1189"/>
      <c r="U17" s="1181"/>
      <c r="V17" s="1182"/>
      <c r="W17" s="1185">
        <f t="shared" ref="W17:W27" si="2">U17*1210</f>
        <v>0</v>
      </c>
      <c r="X17" s="1186"/>
      <c r="Y17" s="658"/>
    </row>
    <row r="18" spans="1:25" ht="18" customHeight="1">
      <c r="A18" s="106"/>
      <c r="B18" s="622" t="str">
        <f t="shared" si="0"/>
        <v/>
      </c>
      <c r="C18" s="108"/>
      <c r="D18" s="104"/>
      <c r="E18" s="107"/>
      <c r="F18" s="407"/>
      <c r="G18" s="108"/>
      <c r="H18" s="420"/>
      <c r="I18" s="109"/>
      <c r="J18" s="483"/>
      <c r="K18" s="105"/>
      <c r="L18" s="483"/>
      <c r="M18" s="109"/>
      <c r="N18" s="483"/>
      <c r="O18" s="602"/>
      <c r="P18" s="479"/>
      <c r="Q18" s="1187"/>
      <c r="R18" s="1188"/>
      <c r="S18" s="1188"/>
      <c r="T18" s="1189"/>
      <c r="U18" s="1181"/>
      <c r="V18" s="1182"/>
      <c r="W18" s="1185">
        <f t="shared" si="2"/>
        <v>0</v>
      </c>
      <c r="X18" s="1186"/>
      <c r="Y18" s="658"/>
    </row>
    <row r="19" spans="1:25" ht="18" customHeight="1">
      <c r="A19" s="106"/>
      <c r="B19" s="622" t="str">
        <f t="shared" si="0"/>
        <v/>
      </c>
      <c r="C19" s="108"/>
      <c r="D19" s="104"/>
      <c r="E19" s="107"/>
      <c r="F19" s="407"/>
      <c r="G19" s="108"/>
      <c r="H19" s="420"/>
      <c r="I19" s="109"/>
      <c r="J19" s="483"/>
      <c r="K19" s="105"/>
      <c r="L19" s="483"/>
      <c r="M19" s="109"/>
      <c r="N19" s="483"/>
      <c r="O19" s="602"/>
      <c r="P19" s="479"/>
      <c r="Q19" s="1187"/>
      <c r="R19" s="1188"/>
      <c r="S19" s="1188"/>
      <c r="T19" s="1189"/>
      <c r="U19" s="1181"/>
      <c r="V19" s="1182"/>
      <c r="W19" s="1185">
        <f t="shared" si="2"/>
        <v>0</v>
      </c>
      <c r="X19" s="1186"/>
      <c r="Y19" s="658"/>
    </row>
    <row r="20" spans="1:25" ht="18" customHeight="1">
      <c r="A20" s="106"/>
      <c r="B20" s="622" t="str">
        <f t="shared" ref="B20:B27" si="3">IF(A20,TEXT(A20,"aaa"),"")</f>
        <v/>
      </c>
      <c r="C20" s="108"/>
      <c r="D20" s="104"/>
      <c r="E20" s="107"/>
      <c r="F20" s="407"/>
      <c r="G20" s="108"/>
      <c r="H20" s="420"/>
      <c r="I20" s="109"/>
      <c r="J20" s="483"/>
      <c r="K20" s="105"/>
      <c r="L20" s="483"/>
      <c r="M20" s="109"/>
      <c r="N20" s="483"/>
      <c r="O20" s="602"/>
      <c r="P20" s="479"/>
      <c r="Q20" s="1187"/>
      <c r="R20" s="1188"/>
      <c r="S20" s="1188"/>
      <c r="T20" s="1189"/>
      <c r="U20" s="1181"/>
      <c r="V20" s="1182"/>
      <c r="W20" s="1185">
        <f t="shared" si="2"/>
        <v>0</v>
      </c>
      <c r="X20" s="1186"/>
      <c r="Y20" s="658"/>
    </row>
    <row r="21" spans="1:25" ht="18" customHeight="1">
      <c r="A21" s="106"/>
      <c r="B21" s="622" t="str">
        <f t="shared" si="3"/>
        <v/>
      </c>
      <c r="C21" s="108"/>
      <c r="D21" s="104"/>
      <c r="E21" s="107"/>
      <c r="F21" s="407"/>
      <c r="G21" s="108"/>
      <c r="H21" s="420"/>
      <c r="I21" s="109"/>
      <c r="J21" s="483"/>
      <c r="K21" s="105"/>
      <c r="L21" s="483"/>
      <c r="M21" s="109"/>
      <c r="N21" s="483"/>
      <c r="O21" s="602"/>
      <c r="P21" s="479"/>
      <c r="Q21" s="1187"/>
      <c r="R21" s="1188"/>
      <c r="S21" s="1188"/>
      <c r="T21" s="1189"/>
      <c r="U21" s="1181"/>
      <c r="V21" s="1182"/>
      <c r="W21" s="1185">
        <f t="shared" si="2"/>
        <v>0</v>
      </c>
      <c r="X21" s="1186"/>
      <c r="Y21" s="658"/>
    </row>
    <row r="22" spans="1:25" ht="18" customHeight="1">
      <c r="A22" s="106"/>
      <c r="B22" s="622" t="str">
        <f t="shared" si="3"/>
        <v/>
      </c>
      <c r="C22" s="108"/>
      <c r="D22" s="104"/>
      <c r="E22" s="107"/>
      <c r="F22" s="407"/>
      <c r="G22" s="108"/>
      <c r="H22" s="420"/>
      <c r="I22" s="109"/>
      <c r="J22" s="483"/>
      <c r="K22" s="105"/>
      <c r="L22" s="483"/>
      <c r="M22" s="109"/>
      <c r="N22" s="483"/>
      <c r="O22" s="602"/>
      <c r="P22" s="479"/>
      <c r="Q22" s="1187"/>
      <c r="R22" s="1188"/>
      <c r="S22" s="1188"/>
      <c r="T22" s="1189"/>
      <c r="U22" s="1181"/>
      <c r="V22" s="1182"/>
      <c r="W22" s="1185">
        <f t="shared" si="2"/>
        <v>0</v>
      </c>
      <c r="X22" s="1186"/>
      <c r="Y22" s="658"/>
    </row>
    <row r="23" spans="1:25" ht="18" customHeight="1">
      <c r="A23" s="106"/>
      <c r="B23" s="622" t="str">
        <f t="shared" si="3"/>
        <v/>
      </c>
      <c r="C23" s="108"/>
      <c r="D23" s="104"/>
      <c r="E23" s="107"/>
      <c r="F23" s="407"/>
      <c r="G23" s="108"/>
      <c r="H23" s="420"/>
      <c r="I23" s="109"/>
      <c r="J23" s="483"/>
      <c r="K23" s="105"/>
      <c r="L23" s="483"/>
      <c r="M23" s="109"/>
      <c r="N23" s="483"/>
      <c r="O23" s="602"/>
      <c r="P23" s="479"/>
      <c r="Q23" s="1187"/>
      <c r="R23" s="1188"/>
      <c r="S23" s="1188"/>
      <c r="T23" s="1189"/>
      <c r="U23" s="1181"/>
      <c r="V23" s="1182"/>
      <c r="W23" s="1185">
        <f t="shared" si="2"/>
        <v>0</v>
      </c>
      <c r="X23" s="1186"/>
      <c r="Y23" s="658"/>
    </row>
    <row r="24" spans="1:25" ht="18" customHeight="1">
      <c r="A24" s="106"/>
      <c r="B24" s="622" t="str">
        <f t="shared" si="3"/>
        <v/>
      </c>
      <c r="C24" s="108"/>
      <c r="D24" s="104"/>
      <c r="E24" s="107"/>
      <c r="F24" s="407"/>
      <c r="G24" s="108"/>
      <c r="H24" s="420"/>
      <c r="I24" s="109"/>
      <c r="J24" s="483"/>
      <c r="K24" s="105"/>
      <c r="L24" s="483"/>
      <c r="M24" s="109"/>
      <c r="N24" s="483"/>
      <c r="O24" s="602"/>
      <c r="P24" s="479"/>
      <c r="Q24" s="1187"/>
      <c r="R24" s="1188"/>
      <c r="S24" s="1188"/>
      <c r="T24" s="1189"/>
      <c r="U24" s="1181"/>
      <c r="V24" s="1182"/>
      <c r="W24" s="1185">
        <f t="shared" si="2"/>
        <v>0</v>
      </c>
      <c r="X24" s="1186"/>
      <c r="Y24" s="658"/>
    </row>
    <row r="25" spans="1:25" ht="18" customHeight="1">
      <c r="A25" s="106"/>
      <c r="B25" s="622" t="str">
        <f t="shared" si="3"/>
        <v/>
      </c>
      <c r="C25" s="108"/>
      <c r="D25" s="104"/>
      <c r="E25" s="107"/>
      <c r="F25" s="407"/>
      <c r="G25" s="108"/>
      <c r="H25" s="420"/>
      <c r="I25" s="109"/>
      <c r="J25" s="483"/>
      <c r="K25" s="105"/>
      <c r="L25" s="483"/>
      <c r="M25" s="109"/>
      <c r="N25" s="483"/>
      <c r="O25" s="602"/>
      <c r="P25" s="479"/>
      <c r="Q25" s="1187"/>
      <c r="R25" s="1188"/>
      <c r="S25" s="1188"/>
      <c r="T25" s="1189"/>
      <c r="U25" s="1181"/>
      <c r="V25" s="1182"/>
      <c r="W25" s="1185">
        <f t="shared" si="2"/>
        <v>0</v>
      </c>
      <c r="X25" s="1186"/>
      <c r="Y25" s="658"/>
    </row>
    <row r="26" spans="1:25" ht="18" customHeight="1">
      <c r="A26" s="106"/>
      <c r="B26" s="622" t="str">
        <f t="shared" si="3"/>
        <v/>
      </c>
      <c r="C26" s="108"/>
      <c r="D26" s="104"/>
      <c r="E26" s="107"/>
      <c r="F26" s="407"/>
      <c r="G26" s="108"/>
      <c r="H26" s="420"/>
      <c r="I26" s="109"/>
      <c r="J26" s="483"/>
      <c r="K26" s="105"/>
      <c r="L26" s="483"/>
      <c r="M26" s="109"/>
      <c r="N26" s="483"/>
      <c r="O26" s="602"/>
      <c r="P26" s="479"/>
      <c r="Q26" s="1187"/>
      <c r="R26" s="1188"/>
      <c r="S26" s="1188"/>
      <c r="T26" s="1189"/>
      <c r="U26" s="1181"/>
      <c r="V26" s="1182"/>
      <c r="W26" s="1185">
        <f t="shared" si="2"/>
        <v>0</v>
      </c>
      <c r="X26" s="1186"/>
      <c r="Y26" s="658"/>
    </row>
    <row r="27" spans="1:25" ht="18" customHeight="1" thickBot="1">
      <c r="A27" s="110"/>
      <c r="B27" s="623" t="str">
        <f t="shared" si="3"/>
        <v/>
      </c>
      <c r="C27" s="112"/>
      <c r="D27" s="549"/>
      <c r="E27" s="111"/>
      <c r="F27" s="408"/>
      <c r="G27" s="112"/>
      <c r="H27" s="421"/>
      <c r="I27" s="113"/>
      <c r="J27" s="484"/>
      <c r="K27" s="271"/>
      <c r="L27" s="484"/>
      <c r="M27" s="113"/>
      <c r="N27" s="484"/>
      <c r="O27" s="603"/>
      <c r="P27" s="480"/>
      <c r="Q27" s="1195"/>
      <c r="R27" s="1196"/>
      <c r="S27" s="1196"/>
      <c r="T27" s="1197"/>
      <c r="U27" s="1208"/>
      <c r="V27" s="1209"/>
      <c r="W27" s="1185">
        <f t="shared" si="2"/>
        <v>0</v>
      </c>
      <c r="X27" s="1186"/>
      <c r="Y27" s="659"/>
    </row>
    <row r="28" spans="1:25" ht="18" customHeight="1" thickTop="1" thickBot="1">
      <c r="A28" s="114"/>
      <c r="B28" s="115"/>
      <c r="C28" s="1128"/>
      <c r="D28" s="1128"/>
      <c r="E28" s="116"/>
      <c r="F28" s="419"/>
      <c r="G28" s="117"/>
      <c r="H28" s="621">
        <f>ROUNDDOWN(SUM(H11:H27),0)</f>
        <v>175</v>
      </c>
      <c r="I28" s="620">
        <f>SUM(I11:I27)</f>
        <v>60000</v>
      </c>
      <c r="J28" s="481"/>
      <c r="K28" s="620">
        <f>SUM(K11:K27)</f>
        <v>6000</v>
      </c>
      <c r="L28" s="481"/>
      <c r="M28" s="620">
        <f>SUM(M11:M27)</f>
        <v>1450</v>
      </c>
      <c r="N28" s="481"/>
      <c r="O28" s="620">
        <f>SUM(O11:O27)</f>
        <v>1000</v>
      </c>
      <c r="P28" s="681"/>
      <c r="Q28" s="1198"/>
      <c r="R28" s="1198"/>
      <c r="S28" s="1198"/>
      <c r="T28" s="1199"/>
      <c r="U28" s="1200">
        <f>SUM(W11:X27)</f>
        <v>4840</v>
      </c>
      <c r="V28" s="1201"/>
      <c r="W28" s="1201"/>
      <c r="X28" s="1202"/>
      <c r="Y28" s="550"/>
    </row>
    <row r="29" spans="1:25" ht="25.5" customHeight="1" thickBot="1">
      <c r="Q29" s="425"/>
      <c r="R29" s="425"/>
      <c r="S29" s="425"/>
      <c r="T29" s="426" t="s">
        <v>235</v>
      </c>
      <c r="U29" s="1203">
        <f>SUM(I28:M28,O28,U28)</f>
        <v>73290</v>
      </c>
      <c r="V29" s="1204"/>
      <c r="W29" s="1204"/>
      <c r="X29" s="1205"/>
    </row>
    <row r="30" spans="1:25" ht="18" customHeight="1" thickBot="1">
      <c r="Q30" s="118"/>
      <c r="R30" s="6"/>
      <c r="S30" s="118"/>
      <c r="T30" s="119"/>
      <c r="U30" s="5"/>
      <c r="V30" s="5"/>
      <c r="W30" s="5"/>
      <c r="X30" s="5"/>
    </row>
    <row r="31" spans="1:25" ht="18" customHeight="1" thickBot="1">
      <c r="A31" s="1153" t="s">
        <v>84</v>
      </c>
      <c r="B31" s="977"/>
      <c r="C31" s="977"/>
      <c r="D31" s="977"/>
      <c r="E31" s="977"/>
      <c r="F31" s="977"/>
      <c r="G31" s="977"/>
      <c r="H31" s="977"/>
      <c r="I31" s="977"/>
      <c r="J31" s="977"/>
      <c r="K31" s="977"/>
      <c r="L31" s="977"/>
      <c r="M31" s="978"/>
      <c r="Q31" s="678" t="s">
        <v>266</v>
      </c>
      <c r="R31" s="679"/>
      <c r="S31" s="679"/>
      <c r="T31" s="680"/>
      <c r="U31" s="1206">
        <v>45601</v>
      </c>
      <c r="V31" s="1206"/>
      <c r="W31" s="1206"/>
      <c r="X31" s="1207"/>
    </row>
    <row r="32" spans="1:25" s="120" customFormat="1" ht="18" customHeight="1">
      <c r="A32" s="1154" t="s">
        <v>85</v>
      </c>
      <c r="B32" s="1155"/>
      <c r="C32" s="1155"/>
      <c r="D32" s="1156"/>
      <c r="E32" s="422" t="s">
        <v>86</v>
      </c>
      <c r="F32" s="1168" t="s">
        <v>87</v>
      </c>
      <c r="G32" s="1169"/>
      <c r="H32" s="1157" t="s">
        <v>85</v>
      </c>
      <c r="I32" s="1158"/>
      <c r="J32" s="1159"/>
      <c r="K32" s="270" t="s">
        <v>86</v>
      </c>
      <c r="L32" s="1160" t="s">
        <v>87</v>
      </c>
      <c r="M32" s="1161"/>
      <c r="S32" s="118"/>
      <c r="Y32" s="15"/>
    </row>
    <row r="33" spans="1:13" ht="18" customHeight="1">
      <c r="A33" s="1162">
        <v>1</v>
      </c>
      <c r="B33" s="1163"/>
      <c r="C33" s="1164" t="s">
        <v>371</v>
      </c>
      <c r="D33" s="1165"/>
      <c r="E33" s="624">
        <f ca="1">SUMIF(Q:T,C33,U:V)</f>
        <v>4</v>
      </c>
      <c r="F33" s="1170">
        <f ca="1">E33*1210</f>
        <v>4840</v>
      </c>
      <c r="G33" s="1167"/>
      <c r="H33" s="121">
        <v>4</v>
      </c>
      <c r="I33" s="1164"/>
      <c r="J33" s="1165"/>
      <c r="K33" s="624">
        <f ca="1">SUMIF(Q:T,I33,U:V)</f>
        <v>0</v>
      </c>
      <c r="L33" s="1166">
        <f ca="1">K33*1210</f>
        <v>0</v>
      </c>
      <c r="M33" s="1167"/>
    </row>
    <row r="34" spans="1:13" ht="18" customHeight="1">
      <c r="A34" s="1176">
        <v>2</v>
      </c>
      <c r="B34" s="1177"/>
      <c r="C34" s="1178"/>
      <c r="D34" s="1179"/>
      <c r="E34" s="624">
        <f ca="1">SUMIF(Q:T,C34,U:V)</f>
        <v>0</v>
      </c>
      <c r="F34" s="1126">
        <f ca="1">E34*1210</f>
        <v>0</v>
      </c>
      <c r="G34" s="1127"/>
      <c r="H34" s="122">
        <v>5</v>
      </c>
      <c r="I34" s="1178"/>
      <c r="J34" s="1179"/>
      <c r="K34" s="624">
        <f ca="1">SUMIF(Q:T,I34,U:V)</f>
        <v>0</v>
      </c>
      <c r="L34" s="1180">
        <f ca="1">K34*1210</f>
        <v>0</v>
      </c>
      <c r="M34" s="1127"/>
    </row>
    <row r="35" spans="1:13" ht="18" customHeight="1">
      <c r="A35" s="1171">
        <v>3</v>
      </c>
      <c r="B35" s="1172"/>
      <c r="C35" s="1173"/>
      <c r="D35" s="1174"/>
      <c r="E35" s="625">
        <f ca="1">SUMIF(Q:T,C35,U:V)</f>
        <v>0</v>
      </c>
      <c r="F35" s="1124">
        <f ca="1">E35*1210</f>
        <v>0</v>
      </c>
      <c r="G35" s="1125"/>
      <c r="H35" s="123">
        <v>6</v>
      </c>
      <c r="I35" s="1173"/>
      <c r="J35" s="1174"/>
      <c r="K35" s="625">
        <f ca="1">SUMIF(Q:T,I35,U:V)</f>
        <v>0</v>
      </c>
      <c r="L35" s="1175">
        <f ca="1">K35*1210</f>
        <v>0</v>
      </c>
      <c r="M35" s="1125"/>
    </row>
    <row r="36" spans="1:13" ht="18" customHeight="1"/>
    <row r="37" spans="1:13" ht="18" customHeight="1">
      <c r="A37" s="124" t="s">
        <v>88</v>
      </c>
    </row>
    <row r="38" spans="1:13">
      <c r="A38" s="1123" t="s">
        <v>171</v>
      </c>
      <c r="B38" s="1123"/>
      <c r="C38" s="1123"/>
      <c r="D38" s="1123"/>
      <c r="E38" s="1123"/>
      <c r="F38" s="1123"/>
      <c r="G38" s="1123"/>
    </row>
    <row r="39" spans="1:13">
      <c r="A39" s="15"/>
    </row>
    <row r="40" spans="1:13">
      <c r="A40" s="15"/>
    </row>
    <row r="41" spans="1:13">
      <c r="A41" s="15"/>
    </row>
    <row r="42" spans="1:13">
      <c r="A42" s="15"/>
    </row>
    <row r="43" spans="1:13">
      <c r="A43" s="15"/>
    </row>
    <row r="44" spans="1:13">
      <c r="A44" s="15"/>
    </row>
    <row r="45" spans="1:13">
      <c r="A45" s="15"/>
    </row>
    <row r="46" spans="1:13">
      <c r="A46" s="15"/>
    </row>
    <row r="47" spans="1:13">
      <c r="A47" s="15"/>
    </row>
    <row r="48" spans="1:13">
      <c r="A48" s="15"/>
    </row>
    <row r="49" spans="1:18">
      <c r="A49" s="15"/>
    </row>
    <row r="50" spans="1:18">
      <c r="A50" s="15"/>
    </row>
    <row r="51" spans="1:18">
      <c r="A51" s="15"/>
    </row>
    <row r="52" spans="1:18">
      <c r="A52" s="15"/>
    </row>
    <row r="53" spans="1:18">
      <c r="A53" s="15"/>
    </row>
    <row r="54" spans="1:18">
      <c r="A54" s="15"/>
    </row>
    <row r="55" spans="1:18">
      <c r="A55" s="15"/>
    </row>
    <row r="56" spans="1:18">
      <c r="A56" s="15"/>
    </row>
    <row r="57" spans="1:18">
      <c r="A57" s="15"/>
    </row>
    <row r="58" spans="1:18">
      <c r="A58" s="15"/>
    </row>
    <row r="59" spans="1:18">
      <c r="A59" s="15"/>
    </row>
    <row r="60" spans="1:18">
      <c r="A60" s="15"/>
    </row>
    <row r="61" spans="1:18">
      <c r="A61" s="15"/>
    </row>
    <row r="62" spans="1:18">
      <c r="A62" s="15"/>
    </row>
    <row r="63" spans="1:18">
      <c r="J63" s="1152"/>
      <c r="K63" s="1152"/>
      <c r="L63" s="1152"/>
    </row>
    <row r="64" spans="1:18">
      <c r="J64" s="1152"/>
      <c r="K64" s="1152"/>
      <c r="L64" s="1152"/>
      <c r="M64" s="1152"/>
      <c r="N64" s="1152"/>
      <c r="O64" s="1152"/>
      <c r="P64" s="1152"/>
      <c r="Q64" s="1152"/>
      <c r="R64" s="1152"/>
    </row>
    <row r="65" spans="10:18">
      <c r="J65" s="1152"/>
      <c r="K65" s="1152"/>
      <c r="L65" s="1152"/>
      <c r="M65" s="1152"/>
      <c r="N65" s="1152"/>
      <c r="O65" s="1152"/>
      <c r="P65" s="1152"/>
      <c r="Q65" s="1152"/>
      <c r="R65" s="1152"/>
    </row>
    <row r="66" spans="10:18">
      <c r="J66" s="1152"/>
      <c r="K66" s="1152"/>
      <c r="L66" s="1152"/>
      <c r="M66" s="1152"/>
      <c r="N66" s="1152"/>
      <c r="O66" s="1152"/>
      <c r="P66" s="1152"/>
      <c r="Q66" s="1152"/>
      <c r="R66" s="1152"/>
    </row>
    <row r="67" spans="10:18">
      <c r="J67" s="1152"/>
      <c r="K67" s="1152"/>
      <c r="L67" s="1152"/>
      <c r="M67" s="1152"/>
      <c r="N67" s="1152"/>
      <c r="O67" s="1152"/>
      <c r="P67" s="1152"/>
      <c r="Q67" s="1152"/>
      <c r="R67" s="1152"/>
    </row>
    <row r="68" spans="10:18">
      <c r="J68" s="1152"/>
      <c r="K68" s="1152"/>
      <c r="L68" s="1152"/>
      <c r="M68" s="1152"/>
      <c r="N68" s="1152"/>
      <c r="O68" s="1152"/>
      <c r="P68" s="1152"/>
      <c r="Q68" s="1152"/>
      <c r="R68" s="1152"/>
    </row>
  </sheetData>
  <mergeCells count="111">
    <mergeCell ref="J8:T8"/>
    <mergeCell ref="J63:L63"/>
    <mergeCell ref="J64:R64"/>
    <mergeCell ref="J65:R65"/>
    <mergeCell ref="J66:R66"/>
    <mergeCell ref="J67:R67"/>
    <mergeCell ref="J68:R68"/>
    <mergeCell ref="A35:B35"/>
    <mergeCell ref="C35:D35"/>
    <mergeCell ref="F35:G35"/>
    <mergeCell ref="I35:J35"/>
    <mergeCell ref="L35:M35"/>
    <mergeCell ref="A38:G38"/>
    <mergeCell ref="A33:B33"/>
    <mergeCell ref="C33:D33"/>
    <mergeCell ref="F33:G33"/>
    <mergeCell ref="I33:J33"/>
    <mergeCell ref="L33:M33"/>
    <mergeCell ref="A34:B34"/>
    <mergeCell ref="C34:D34"/>
    <mergeCell ref="F34:G34"/>
    <mergeCell ref="I34:J34"/>
    <mergeCell ref="L34:M34"/>
    <mergeCell ref="Q25:T25"/>
    <mergeCell ref="U25:V25"/>
    <mergeCell ref="W25:X25"/>
    <mergeCell ref="Q26:T26"/>
    <mergeCell ref="U26:V26"/>
    <mergeCell ref="W26:X26"/>
    <mergeCell ref="A31:M31"/>
    <mergeCell ref="A32:D32"/>
    <mergeCell ref="F32:G32"/>
    <mergeCell ref="H32:J32"/>
    <mergeCell ref="L32:M32"/>
    <mergeCell ref="C28:D28"/>
    <mergeCell ref="Q27:T27"/>
    <mergeCell ref="U27:V27"/>
    <mergeCell ref="W27:X27"/>
    <mergeCell ref="Q28:T28"/>
    <mergeCell ref="U28:X28"/>
    <mergeCell ref="U29:X29"/>
    <mergeCell ref="U31:X31"/>
    <mergeCell ref="Q22:T22"/>
    <mergeCell ref="U22:V22"/>
    <mergeCell ref="W22:X22"/>
    <mergeCell ref="Q23:T23"/>
    <mergeCell ref="U23:V23"/>
    <mergeCell ref="W23:X23"/>
    <mergeCell ref="Q24:T24"/>
    <mergeCell ref="U24:V24"/>
    <mergeCell ref="W24:X24"/>
    <mergeCell ref="Q19:T19"/>
    <mergeCell ref="U19:V19"/>
    <mergeCell ref="W19:X19"/>
    <mergeCell ref="Q20:T20"/>
    <mergeCell ref="U20:V20"/>
    <mergeCell ref="W20:X20"/>
    <mergeCell ref="Q21:T21"/>
    <mergeCell ref="U21:V21"/>
    <mergeCell ref="W21:X21"/>
    <mergeCell ref="Q16:T16"/>
    <mergeCell ref="U16:V16"/>
    <mergeCell ref="W16:X16"/>
    <mergeCell ref="Q17:T17"/>
    <mergeCell ref="U17:V17"/>
    <mergeCell ref="W17:X17"/>
    <mergeCell ref="Q18:T18"/>
    <mergeCell ref="U18:V18"/>
    <mergeCell ref="W18:X18"/>
    <mergeCell ref="Q13:T13"/>
    <mergeCell ref="U13:V13"/>
    <mergeCell ref="W13:X13"/>
    <mergeCell ref="Q14:T14"/>
    <mergeCell ref="U14:V14"/>
    <mergeCell ref="W14:X14"/>
    <mergeCell ref="Q15:T15"/>
    <mergeCell ref="U15:V15"/>
    <mergeCell ref="W15:X15"/>
    <mergeCell ref="A4:P4"/>
    <mergeCell ref="A2:B2"/>
    <mergeCell ref="H2:N2"/>
    <mergeCell ref="T2:W2"/>
    <mergeCell ref="T4:W4"/>
    <mergeCell ref="A8:D8"/>
    <mergeCell ref="A9:A10"/>
    <mergeCell ref="B9:B10"/>
    <mergeCell ref="C9:C10"/>
    <mergeCell ref="D9:D10"/>
    <mergeCell ref="E9:G10"/>
    <mergeCell ref="H9:H10"/>
    <mergeCell ref="O9:O10"/>
    <mergeCell ref="P9:P10"/>
    <mergeCell ref="I9:I10"/>
    <mergeCell ref="J9:J10"/>
    <mergeCell ref="K9:K10"/>
    <mergeCell ref="L9:L10"/>
    <mergeCell ref="M9:M10"/>
    <mergeCell ref="N9:N10"/>
    <mergeCell ref="T5:W5"/>
    <mergeCell ref="Q9:T10"/>
    <mergeCell ref="U9:X9"/>
    <mergeCell ref="E8:H8"/>
    <mergeCell ref="Y9:Y10"/>
    <mergeCell ref="U10:V10"/>
    <mergeCell ref="W10:X10"/>
    <mergeCell ref="Q11:T11"/>
    <mergeCell ref="U11:V11"/>
    <mergeCell ref="W11:X11"/>
    <mergeCell ref="Q12:T12"/>
    <mergeCell ref="U12:V12"/>
    <mergeCell ref="W12:X12"/>
  </mergeCells>
  <phoneticPr fontId="1"/>
  <conditionalFormatting sqref="E8">
    <cfRule type="expression" dxfId="21" priority="2">
      <formula>$X$6="○"</formula>
    </cfRule>
    <cfRule type="expression" dxfId="20" priority="3">
      <formula>$X$4="○"</formula>
    </cfRule>
  </conditionalFormatting>
  <conditionalFormatting sqref="I8">
    <cfRule type="expression" dxfId="19" priority="5">
      <formula>$X$6="○"</formula>
    </cfRule>
  </conditionalFormatting>
  <conditionalFormatting sqref="J8">
    <cfRule type="expression" dxfId="18" priority="6">
      <formula>$X$6="○"</formula>
    </cfRule>
    <cfRule type="expression" dxfId="17" priority="7">
      <formula>$X$5="○"</formula>
    </cfRule>
  </conditionalFormatting>
  <conditionalFormatting sqref="O11 K11:K27 O13:O27 Q11:X27">
    <cfRule type="expression" dxfId="16" priority="1">
      <formula>$X$6="○"</formula>
    </cfRule>
  </conditionalFormatting>
  <dataValidations xWindow="1354" yWindow="865" count="14">
    <dataValidation type="list" showInputMessage="1" showErrorMessage="1" sqref="S4:S5 X2 S2">
      <formula1>"　　,○"</formula1>
    </dataValidation>
    <dataValidation type="list" allowBlank="1" showInputMessage="1" showErrorMessage="1" sqref="I8">
      <formula1>"✓,　"</formula1>
    </dataValidation>
    <dataValidation type="list" allowBlank="1" showInputMessage="1" promptTitle="【⇔を選択した場合】" prompt="往復分の距離を記入してください。_x000a_" sqref="F17:F27 F14">
      <formula1>"⇒,⇔,－"</formula1>
    </dataValidation>
    <dataValidation allowBlank="1" showInputMessage="1" showErrorMessage="1" prompt="日付から距離までは様式4からコピー&amp;ペーストして記入いただけます。" sqref="D16:D27 D13:D14"/>
    <dataValidation allowBlank="1" showInputMessage="1" showErrorMessage="1" prompt="最終支払日のみ記入してください。" sqref="U31"/>
    <dataValidation allowBlank="1" showInputMessage="1" showErrorMessage="1" prompt="手入力しないでください。" sqref="H28"/>
    <dataValidation type="list" showInputMessage="1" showErrorMessage="1" prompt="複数台ある場合は、右記のプルダウンより当該車両を選択してください。" sqref="X4:X6">
      <formula1>"　　,○"</formula1>
    </dataValidation>
    <dataValidation type="list" allowBlank="1" showInputMessage="1" prompt="複数台ある場合は、プルダウンより当該車両を選択してください。手入力も可能です。_x000a_" sqref="Y6">
      <formula1>"自家用車①,自家用車②,自家用車③"</formula1>
    </dataValidation>
    <dataValidation type="list" allowBlank="1" showInputMessage="1" prompt="複数台ある場合は、プルダウンより当該車両を選択してください。手入力も可能です。" sqref="Y4">
      <formula1>"レンタカー①,レンタカー②,レンタカー③"</formula1>
    </dataValidation>
    <dataValidation allowBlank="1" showInputMessage="1" showErrorMessage="1" prompt="様式2上で、稼働されている人か確認してください。_x000a_" sqref="Q11:T27"/>
    <dataValidation allowBlank="1" showInputMessage="1" showErrorMessage="1" prompt="運転者氏名欄と完全一致するよう記載してください。_x000a_" sqref="C33:D35 I33:J35"/>
    <dataValidation type="list" allowBlank="1" showInputMessage="1" prompt="複数台ある場合は、プルダウンより当該車両を選択してください。手入力も可能です。_x000a_" sqref="Y5">
      <formula1>"団体所有車両①,団体所有車両②,団体所有車両③"</formula1>
    </dataValidation>
    <dataValidation allowBlank="1" showInputMessage="1" showErrorMessage="1" prompt="30分未満は切り捨て、30分は切り上げして記入してください。_x000a_ただし最初の1時間は30分未満でも1時間で計上可能です。_x000a_なお、運転者１人につき１日当たりの運転時間は安全上4時間が上限となります。_x000a_" sqref="U11:V27"/>
    <dataValidation type="list" allowBlank="1" showInputMessage="1" promptTitle="【⇔を選択した場合】" prompt="往復分の距離と単価を記入してください。_x000a_" sqref="F11:F13 F15:F16">
      <formula1>"⇒,⇔,－"</formula1>
    </dataValidation>
  </dataValidations>
  <pageMargins left="0.7" right="0.7" top="0.75" bottom="0.75" header="0.3" footer="0.3"/>
  <pageSetup paperSize="9" scale="4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68"/>
  <sheetViews>
    <sheetView showGridLines="0" topLeftCell="A2" zoomScale="87" zoomScaleNormal="87" zoomScaleSheetLayoutView="80" zoomScalePageLayoutView="80" workbookViewId="0">
      <selection activeCell="L33" sqref="L33:M35"/>
    </sheetView>
  </sheetViews>
  <sheetFormatPr defaultColWidth="4.140625" defaultRowHeight="13.5"/>
  <cols>
    <col min="1" max="1" width="8.140625" style="99" customWidth="1"/>
    <col min="2" max="2" width="4.140625" style="15"/>
    <col min="3" max="3" width="10" style="15" customWidth="1"/>
    <col min="4" max="4" width="19.28515625" style="15" customWidth="1"/>
    <col min="5" max="5" width="9" style="15" customWidth="1"/>
    <col min="6" max="6" width="5.28515625" style="15" customWidth="1"/>
    <col min="7" max="7" width="9.7109375" style="15" customWidth="1"/>
    <col min="8" max="8" width="8.85546875" style="15" customWidth="1"/>
    <col min="9" max="9" width="15.5703125" style="15" customWidth="1"/>
    <col min="10" max="10" width="7.7109375" style="15" customWidth="1"/>
    <col min="11" max="11" width="16.85546875" style="15" customWidth="1"/>
    <col min="12" max="12" width="7.7109375" style="15" customWidth="1"/>
    <col min="13" max="13" width="14.85546875" style="15" customWidth="1"/>
    <col min="14" max="14" width="8.140625" style="15" customWidth="1"/>
    <col min="15" max="15" width="10" style="15" customWidth="1"/>
    <col min="16" max="16" width="9" style="15" customWidth="1"/>
    <col min="17" max="17" width="4.140625" style="15"/>
    <col min="18" max="19" width="3.42578125" style="15" customWidth="1"/>
    <col min="20" max="20" width="8.140625" style="15" customWidth="1"/>
    <col min="21" max="24" width="4.140625" style="15"/>
    <col min="25" max="25" width="26.140625" style="15" customWidth="1"/>
    <col min="26" max="231" width="4.140625" style="15"/>
    <col min="232" max="232" width="4.140625" style="15" customWidth="1"/>
    <col min="233" max="16384" width="4.140625" style="15"/>
  </cols>
  <sheetData>
    <row r="1" spans="1:27" ht="68.25" customHeight="1" thickBot="1"/>
    <row r="2" spans="1:27" ht="21" customHeight="1" thickBot="1">
      <c r="A2" s="1003" t="s">
        <v>72</v>
      </c>
      <c r="B2" s="999"/>
      <c r="C2" s="48"/>
      <c r="D2" s="485" t="s">
        <v>187</v>
      </c>
      <c r="E2" s="525">
        <f>【様式1】!$C$2</f>
        <v>9999</v>
      </c>
      <c r="F2" s="552"/>
      <c r="G2" s="129" t="s">
        <v>73</v>
      </c>
      <c r="H2" s="988" t="str">
        <f>【様式1】!H2</f>
        <v>ABC交響楽団</v>
      </c>
      <c r="I2" s="988"/>
      <c r="J2" s="988"/>
      <c r="K2" s="988"/>
      <c r="L2" s="988"/>
      <c r="M2" s="988"/>
      <c r="N2" s="988"/>
      <c r="P2" s="553"/>
      <c r="S2" s="660" t="s">
        <v>74</v>
      </c>
      <c r="T2" s="1210" t="s">
        <v>43</v>
      </c>
      <c r="U2" s="1210"/>
      <c r="V2" s="1210"/>
      <c r="W2" s="1211"/>
      <c r="X2" s="415" t="s">
        <v>210</v>
      </c>
      <c r="Y2" s="646" t="s">
        <v>46</v>
      </c>
    </row>
    <row r="3" spans="1:27" ht="7.5" customHeight="1" thickBot="1">
      <c r="A3" s="100"/>
      <c r="B3" s="101"/>
      <c r="R3" s="555"/>
      <c r="S3" s="554"/>
      <c r="T3" s="556"/>
      <c r="U3" s="557"/>
      <c r="V3" s="558"/>
      <c r="W3" s="19"/>
      <c r="X3" s="102"/>
      <c r="Y3" s="558"/>
    </row>
    <row r="4" spans="1:27" ht="22.5" customHeight="1">
      <c r="A4" s="1134" t="s">
        <v>490</v>
      </c>
      <c r="B4" s="1134"/>
      <c r="C4" s="1134"/>
      <c r="D4" s="1134"/>
      <c r="E4" s="1134"/>
      <c r="F4" s="1134"/>
      <c r="G4" s="1134"/>
      <c r="H4" s="1134"/>
      <c r="I4" s="1134"/>
      <c r="J4" s="1134"/>
      <c r="K4" s="1134"/>
      <c r="L4" s="1134"/>
      <c r="M4" s="1134"/>
      <c r="N4" s="1134"/>
      <c r="O4" s="1134"/>
      <c r="P4" s="1134"/>
      <c r="S4" s="416"/>
      <c r="T4" s="1212" t="s">
        <v>75</v>
      </c>
      <c r="U4" s="1213"/>
      <c r="V4" s="1213"/>
      <c r="W4" s="1213"/>
      <c r="X4" s="416"/>
      <c r="Y4" s="647" t="s">
        <v>448</v>
      </c>
      <c r="Z4" s="48"/>
      <c r="AA4" s="423"/>
    </row>
    <row r="5" spans="1:27" ht="22.5" customHeight="1" thickBot="1">
      <c r="S5" s="551" t="s">
        <v>210</v>
      </c>
      <c r="T5" s="1214" t="s">
        <v>76</v>
      </c>
      <c r="U5" s="1215"/>
      <c r="V5" s="1215"/>
      <c r="W5" s="1215"/>
      <c r="X5" s="568" t="s">
        <v>210</v>
      </c>
      <c r="Y5" s="648" t="s">
        <v>445</v>
      </c>
      <c r="Z5" s="48"/>
      <c r="AA5" s="423"/>
    </row>
    <row r="6" spans="1:27" ht="22.5" customHeight="1" thickBot="1">
      <c r="Q6" s="99"/>
      <c r="R6" s="99"/>
      <c r="S6" s="99"/>
      <c r="T6" s="99"/>
      <c r="U6" s="99"/>
      <c r="V6" s="99"/>
      <c r="X6" s="417"/>
      <c r="Y6" s="649" t="s">
        <v>78</v>
      </c>
      <c r="Z6" s="48"/>
      <c r="AA6" s="423"/>
    </row>
    <row r="7" spans="1:27" ht="8.4499999999999993" customHeight="1">
      <c r="Q7" s="99"/>
      <c r="R7" s="99"/>
      <c r="S7" s="99"/>
      <c r="T7" s="99"/>
      <c r="U7" s="99"/>
      <c r="Y7" s="37"/>
    </row>
    <row r="8" spans="1:27" ht="18" customHeight="1">
      <c r="A8" s="1137" t="s">
        <v>79</v>
      </c>
      <c r="B8" s="1138"/>
      <c r="C8" s="1138"/>
      <c r="D8" s="1139"/>
      <c r="E8" s="1216" t="s">
        <v>282</v>
      </c>
      <c r="F8" s="1217"/>
      <c r="G8" s="1217"/>
      <c r="H8" s="1217"/>
      <c r="I8" s="569" t="s">
        <v>372</v>
      </c>
      <c r="J8" s="1218" t="s">
        <v>281</v>
      </c>
      <c r="K8" s="1219"/>
      <c r="L8" s="1219"/>
      <c r="M8" s="1219"/>
      <c r="N8" s="1219"/>
      <c r="O8" s="1219"/>
      <c r="P8" s="1219"/>
      <c r="Q8" s="1219"/>
      <c r="R8" s="1219"/>
      <c r="S8" s="1219"/>
      <c r="T8" s="1219"/>
      <c r="U8" s="424"/>
      <c r="V8" s="424"/>
      <c r="W8" s="424"/>
      <c r="X8" s="424"/>
      <c r="Y8" s="424"/>
    </row>
    <row r="9" spans="1:27" s="103" customFormat="1" ht="18" customHeight="1">
      <c r="A9" s="1140" t="s">
        <v>47</v>
      </c>
      <c r="B9" s="1142" t="s">
        <v>48</v>
      </c>
      <c r="C9" s="1129" t="s">
        <v>49</v>
      </c>
      <c r="D9" s="1131" t="s">
        <v>50</v>
      </c>
      <c r="E9" s="1129" t="s">
        <v>51</v>
      </c>
      <c r="F9" s="1133"/>
      <c r="G9" s="1133"/>
      <c r="H9" s="1144" t="s">
        <v>53</v>
      </c>
      <c r="I9" s="1146" t="s">
        <v>80</v>
      </c>
      <c r="J9" s="1135" t="s">
        <v>231</v>
      </c>
      <c r="K9" s="1148" t="s">
        <v>82</v>
      </c>
      <c r="L9" s="1135" t="s">
        <v>81</v>
      </c>
      <c r="M9" s="1148" t="s">
        <v>83</v>
      </c>
      <c r="N9" s="1135" t="s">
        <v>57</v>
      </c>
      <c r="O9" s="1150" t="s">
        <v>230</v>
      </c>
      <c r="P9" s="1135" t="s">
        <v>231</v>
      </c>
      <c r="Q9" s="1224" t="s">
        <v>275</v>
      </c>
      <c r="R9" s="1148"/>
      <c r="S9" s="1148"/>
      <c r="T9" s="1148"/>
      <c r="U9" s="1192" t="s">
        <v>232</v>
      </c>
      <c r="V9" s="1193"/>
      <c r="W9" s="1193"/>
      <c r="X9" s="1194"/>
      <c r="Y9" s="1190" t="s">
        <v>274</v>
      </c>
    </row>
    <row r="10" spans="1:27" s="103" customFormat="1" ht="18" customHeight="1">
      <c r="A10" s="1141"/>
      <c r="B10" s="1143"/>
      <c r="C10" s="1130"/>
      <c r="D10" s="1132"/>
      <c r="E10" s="1130"/>
      <c r="F10" s="1132"/>
      <c r="G10" s="1132"/>
      <c r="H10" s="1145"/>
      <c r="I10" s="1147"/>
      <c r="J10" s="1136"/>
      <c r="K10" s="1147"/>
      <c r="L10" s="1136"/>
      <c r="M10" s="1147"/>
      <c r="N10" s="1136"/>
      <c r="O10" s="1151"/>
      <c r="P10" s="1149"/>
      <c r="Q10" s="1225"/>
      <c r="R10" s="1147"/>
      <c r="S10" s="1147"/>
      <c r="T10" s="1147"/>
      <c r="U10" s="1228" t="s">
        <v>233</v>
      </c>
      <c r="V10" s="1229"/>
      <c r="W10" s="1230" t="s">
        <v>234</v>
      </c>
      <c r="X10" s="1231"/>
      <c r="Y10" s="1191"/>
    </row>
    <row r="11" spans="1:27" ht="18" customHeight="1">
      <c r="A11" s="63">
        <v>45201</v>
      </c>
      <c r="B11" s="682" t="s">
        <v>449</v>
      </c>
      <c r="C11" s="64" t="s">
        <v>313</v>
      </c>
      <c r="D11" s="65" t="s">
        <v>326</v>
      </c>
      <c r="E11" s="56" t="s">
        <v>315</v>
      </c>
      <c r="F11" s="407" t="s">
        <v>314</v>
      </c>
      <c r="G11" s="66" t="s">
        <v>401</v>
      </c>
      <c r="H11" s="59">
        <v>540</v>
      </c>
      <c r="I11" s="105">
        <v>7000</v>
      </c>
      <c r="J11" s="482" t="s">
        <v>469</v>
      </c>
      <c r="K11" s="105"/>
      <c r="L11" s="482"/>
      <c r="M11" s="105">
        <v>6780</v>
      </c>
      <c r="N11" s="482" t="s">
        <v>471</v>
      </c>
      <c r="O11" s="601"/>
      <c r="P11" s="478"/>
      <c r="Q11" s="1226"/>
      <c r="R11" s="1227"/>
      <c r="S11" s="1227"/>
      <c r="T11" s="1227"/>
      <c r="U11" s="1222"/>
      <c r="V11" s="1223"/>
      <c r="W11" s="1185">
        <f t="shared" ref="W11:W15" si="0">U11*1210</f>
        <v>0</v>
      </c>
      <c r="X11" s="1186"/>
      <c r="Y11" s="657"/>
    </row>
    <row r="12" spans="1:27" ht="18" customHeight="1">
      <c r="A12" s="106"/>
      <c r="B12" s="622" t="str">
        <f t="shared" ref="B12:B27" si="1">IF(A12,TEXT(A12,"aaa"),"")</f>
        <v/>
      </c>
      <c r="C12" s="108"/>
      <c r="D12" s="104"/>
      <c r="E12" s="64" t="s">
        <v>444</v>
      </c>
      <c r="F12" s="407" t="s">
        <v>314</v>
      </c>
      <c r="G12" s="66" t="s">
        <v>324</v>
      </c>
      <c r="H12" s="59">
        <v>5</v>
      </c>
      <c r="I12" s="109"/>
      <c r="J12" s="483"/>
      <c r="K12" s="105"/>
      <c r="L12" s="483"/>
      <c r="M12" s="109"/>
      <c r="N12" s="483"/>
      <c r="P12" s="479"/>
      <c r="Q12" s="1187" t="s">
        <v>453</v>
      </c>
      <c r="R12" s="1188"/>
      <c r="S12" s="1188"/>
      <c r="T12" s="1189"/>
      <c r="U12" s="1181">
        <v>4</v>
      </c>
      <c r="V12" s="1182"/>
      <c r="W12" s="1185">
        <f t="shared" si="0"/>
        <v>4840</v>
      </c>
      <c r="X12" s="1186"/>
      <c r="Y12" s="658"/>
    </row>
    <row r="13" spans="1:27" ht="18" customHeight="1">
      <c r="A13" s="106"/>
      <c r="B13" s="622" t="str">
        <f t="shared" si="1"/>
        <v/>
      </c>
      <c r="C13" s="108"/>
      <c r="D13" s="104"/>
      <c r="E13" s="64"/>
      <c r="F13" s="407"/>
      <c r="G13" s="66"/>
      <c r="H13" s="59"/>
      <c r="I13" s="109"/>
      <c r="J13" s="483"/>
      <c r="K13" s="105"/>
      <c r="L13" s="483"/>
      <c r="M13" s="109"/>
      <c r="N13" s="483"/>
      <c r="O13" s="683">
        <v>1000</v>
      </c>
      <c r="P13" s="482" t="s">
        <v>474</v>
      </c>
      <c r="Q13" s="1187" t="s">
        <v>452</v>
      </c>
      <c r="R13" s="1188"/>
      <c r="S13" s="1188"/>
      <c r="T13" s="1189"/>
      <c r="U13" s="1181">
        <v>3</v>
      </c>
      <c r="V13" s="1182"/>
      <c r="W13" s="1185">
        <f t="shared" si="0"/>
        <v>3630</v>
      </c>
      <c r="X13" s="1186"/>
      <c r="Y13" s="658"/>
    </row>
    <row r="14" spans="1:27" ht="18" customHeight="1">
      <c r="A14" s="106"/>
      <c r="B14" s="622" t="str">
        <f t="shared" si="1"/>
        <v/>
      </c>
      <c r="C14" s="108"/>
      <c r="D14" s="104"/>
      <c r="E14" s="107"/>
      <c r="F14" s="407"/>
      <c r="G14" s="108"/>
      <c r="H14" s="420"/>
      <c r="I14" s="109"/>
      <c r="J14" s="483"/>
      <c r="K14" s="105"/>
      <c r="L14" s="483"/>
      <c r="M14" s="109"/>
      <c r="N14" s="483"/>
      <c r="O14" s="602"/>
      <c r="P14" s="479"/>
      <c r="Q14" s="1187"/>
      <c r="R14" s="1188"/>
      <c r="S14" s="1188"/>
      <c r="T14" s="1189"/>
      <c r="U14" s="1181"/>
      <c r="V14" s="1182"/>
      <c r="W14" s="1185">
        <f t="shared" si="0"/>
        <v>0</v>
      </c>
      <c r="X14" s="1186"/>
      <c r="Y14" s="658"/>
    </row>
    <row r="15" spans="1:27" ht="18" customHeight="1">
      <c r="A15" s="63">
        <v>45202</v>
      </c>
      <c r="B15" s="682" t="s">
        <v>450</v>
      </c>
      <c r="C15" s="64" t="s">
        <v>313</v>
      </c>
      <c r="D15" s="764" t="s">
        <v>541</v>
      </c>
      <c r="E15" s="763" t="s">
        <v>324</v>
      </c>
      <c r="F15" s="407" t="s">
        <v>314</v>
      </c>
      <c r="G15" s="767" t="s">
        <v>543</v>
      </c>
      <c r="H15" s="59">
        <v>22</v>
      </c>
      <c r="I15" s="109">
        <v>7000</v>
      </c>
      <c r="J15" s="482" t="s">
        <v>469</v>
      </c>
      <c r="K15" s="105"/>
      <c r="L15" s="483"/>
      <c r="M15" s="109"/>
      <c r="N15" s="483"/>
      <c r="O15" s="602"/>
      <c r="P15" s="479"/>
      <c r="Q15" s="1187"/>
      <c r="R15" s="1188"/>
      <c r="S15" s="1188"/>
      <c r="T15" s="1189"/>
      <c r="U15" s="1181"/>
      <c r="V15" s="1182"/>
      <c r="W15" s="1185">
        <f t="shared" si="0"/>
        <v>0</v>
      </c>
      <c r="X15" s="1186"/>
      <c r="Y15" s="658"/>
    </row>
    <row r="16" spans="1:27" ht="18" customHeight="1">
      <c r="A16" s="106"/>
      <c r="B16" s="622" t="str">
        <f t="shared" si="1"/>
        <v/>
      </c>
      <c r="C16" s="108"/>
      <c r="D16" s="765" t="s">
        <v>540</v>
      </c>
      <c r="E16" s="763" t="s">
        <v>543</v>
      </c>
      <c r="F16" s="407" t="s">
        <v>314</v>
      </c>
      <c r="G16" s="66" t="s">
        <v>334</v>
      </c>
      <c r="H16" s="59">
        <v>100</v>
      </c>
      <c r="I16" s="109"/>
      <c r="J16" s="483"/>
      <c r="K16" s="105"/>
      <c r="L16" s="483"/>
      <c r="M16" s="109">
        <v>5300</v>
      </c>
      <c r="N16" s="482" t="s">
        <v>472</v>
      </c>
      <c r="O16" s="602"/>
      <c r="P16" s="479"/>
      <c r="Q16" s="1187" t="s">
        <v>452</v>
      </c>
      <c r="R16" s="1188"/>
      <c r="S16" s="1188"/>
      <c r="T16" s="1189"/>
      <c r="U16" s="1181">
        <v>1</v>
      </c>
      <c r="V16" s="1182"/>
      <c r="W16" s="1185">
        <f>U16*1210</f>
        <v>1210</v>
      </c>
      <c r="X16" s="1186"/>
      <c r="Y16" s="658"/>
    </row>
    <row r="17" spans="1:25" ht="18" customHeight="1">
      <c r="A17" s="106"/>
      <c r="B17" s="622" t="str">
        <f t="shared" si="1"/>
        <v/>
      </c>
      <c r="C17" s="108"/>
      <c r="D17" s="104"/>
      <c r="E17" s="64" t="s">
        <v>446</v>
      </c>
      <c r="F17" s="407" t="s">
        <v>329</v>
      </c>
      <c r="G17" s="66" t="s">
        <v>324</v>
      </c>
      <c r="H17" s="59">
        <v>20</v>
      </c>
      <c r="I17" s="109"/>
      <c r="J17" s="483"/>
      <c r="K17" s="105"/>
      <c r="L17" s="483"/>
      <c r="M17" s="109"/>
      <c r="N17" s="483"/>
      <c r="O17" s="715">
        <v>1500</v>
      </c>
      <c r="P17" s="482" t="s">
        <v>475</v>
      </c>
      <c r="Q17" s="1187" t="s">
        <v>453</v>
      </c>
      <c r="R17" s="1188"/>
      <c r="S17" s="1188"/>
      <c r="T17" s="1189"/>
      <c r="U17" s="1181">
        <v>2</v>
      </c>
      <c r="V17" s="1182"/>
      <c r="W17" s="1185">
        <f t="shared" ref="W17:W27" si="2">U17*1210</f>
        <v>2420</v>
      </c>
      <c r="X17" s="1186"/>
      <c r="Y17" s="658"/>
    </row>
    <row r="18" spans="1:25" ht="18" customHeight="1">
      <c r="A18" s="106"/>
      <c r="B18" s="622" t="str">
        <f t="shared" si="1"/>
        <v/>
      </c>
      <c r="C18" s="108"/>
      <c r="D18" s="104"/>
      <c r="E18" s="107"/>
      <c r="F18" s="407"/>
      <c r="G18" s="108"/>
      <c r="H18" s="420"/>
      <c r="I18" s="109"/>
      <c r="J18" s="483"/>
      <c r="K18" s="105"/>
      <c r="L18" s="483"/>
      <c r="M18" s="109"/>
      <c r="N18" s="483"/>
      <c r="O18" s="602"/>
      <c r="P18" s="479"/>
      <c r="Q18" s="1187"/>
      <c r="R18" s="1188"/>
      <c r="S18" s="1188"/>
      <c r="T18" s="1189"/>
      <c r="U18" s="1181"/>
      <c r="V18" s="1182"/>
      <c r="W18" s="1185">
        <f t="shared" si="2"/>
        <v>0</v>
      </c>
      <c r="X18" s="1186"/>
      <c r="Y18" s="658"/>
    </row>
    <row r="19" spans="1:25" ht="18" customHeight="1">
      <c r="A19" s="106">
        <v>45203</v>
      </c>
      <c r="B19" s="622" t="s">
        <v>451</v>
      </c>
      <c r="C19" s="108" t="s">
        <v>336</v>
      </c>
      <c r="D19" s="104" t="s">
        <v>334</v>
      </c>
      <c r="E19" s="64" t="s">
        <v>324</v>
      </c>
      <c r="F19" s="407" t="s">
        <v>329</v>
      </c>
      <c r="G19" s="66" t="s">
        <v>334</v>
      </c>
      <c r="H19" s="59">
        <v>20</v>
      </c>
      <c r="I19" s="109">
        <v>7000</v>
      </c>
      <c r="J19" s="482" t="s">
        <v>469</v>
      </c>
      <c r="K19" s="105">
        <v>15000</v>
      </c>
      <c r="L19" s="483" t="s">
        <v>470</v>
      </c>
      <c r="M19" s="109"/>
      <c r="N19" s="483"/>
      <c r="O19" s="602"/>
      <c r="P19" s="479"/>
      <c r="Q19" s="1187"/>
      <c r="R19" s="1188"/>
      <c r="S19" s="1188"/>
      <c r="T19" s="1189"/>
      <c r="U19" s="1181"/>
      <c r="V19" s="1182"/>
      <c r="W19" s="1185">
        <f t="shared" si="2"/>
        <v>0</v>
      </c>
      <c r="X19" s="1186"/>
      <c r="Y19" s="658"/>
    </row>
    <row r="20" spans="1:25" ht="18" customHeight="1">
      <c r="A20" s="106"/>
      <c r="B20" s="622" t="str">
        <f t="shared" si="1"/>
        <v/>
      </c>
      <c r="C20" s="108"/>
      <c r="D20" s="104"/>
      <c r="E20" s="64" t="s">
        <v>334</v>
      </c>
      <c r="F20" s="407" t="s">
        <v>314</v>
      </c>
      <c r="G20" s="66" t="s">
        <v>315</v>
      </c>
      <c r="H20" s="59">
        <v>560</v>
      </c>
      <c r="I20" s="109"/>
      <c r="J20" s="483"/>
      <c r="K20" s="105"/>
      <c r="L20" s="483"/>
      <c r="M20" s="109">
        <v>6780</v>
      </c>
      <c r="N20" s="482" t="s">
        <v>473</v>
      </c>
      <c r="O20" s="602"/>
      <c r="P20" s="479"/>
      <c r="Q20" s="1187" t="s">
        <v>452</v>
      </c>
      <c r="R20" s="1188"/>
      <c r="S20" s="1188"/>
      <c r="T20" s="1189"/>
      <c r="U20" s="1181">
        <v>3</v>
      </c>
      <c r="V20" s="1182"/>
      <c r="W20" s="1185">
        <f t="shared" si="2"/>
        <v>3630</v>
      </c>
      <c r="X20" s="1186"/>
      <c r="Y20" s="658"/>
    </row>
    <row r="21" spans="1:25" ht="18" customHeight="1">
      <c r="A21" s="106"/>
      <c r="B21" s="622" t="str">
        <f t="shared" si="1"/>
        <v/>
      </c>
      <c r="C21" s="108"/>
      <c r="D21" s="104"/>
      <c r="E21" s="107"/>
      <c r="F21" s="407"/>
      <c r="G21" s="108"/>
      <c r="H21" s="420"/>
      <c r="I21" s="109"/>
      <c r="J21" s="483"/>
      <c r="K21" s="105"/>
      <c r="L21" s="483"/>
      <c r="M21" s="109"/>
      <c r="N21" s="483"/>
      <c r="O21" s="602"/>
      <c r="P21" s="479"/>
      <c r="Q21" s="1187" t="s">
        <v>453</v>
      </c>
      <c r="R21" s="1188"/>
      <c r="S21" s="1188"/>
      <c r="T21" s="1189"/>
      <c r="U21" s="1181">
        <v>4</v>
      </c>
      <c r="V21" s="1182"/>
      <c r="W21" s="1185">
        <f t="shared" si="2"/>
        <v>4840</v>
      </c>
      <c r="X21" s="1186"/>
      <c r="Y21" s="658"/>
    </row>
    <row r="22" spans="1:25" ht="18" customHeight="1">
      <c r="A22" s="106"/>
      <c r="B22" s="622" t="str">
        <f t="shared" si="1"/>
        <v/>
      </c>
      <c r="C22" s="108"/>
      <c r="D22" s="104"/>
      <c r="E22" s="107"/>
      <c r="F22" s="407"/>
      <c r="G22" s="108"/>
      <c r="H22" s="420"/>
      <c r="I22" s="109"/>
      <c r="J22" s="483"/>
      <c r="K22" s="105"/>
      <c r="L22" s="483"/>
      <c r="M22" s="109"/>
      <c r="N22" s="483"/>
      <c r="O22" s="602"/>
      <c r="P22" s="479"/>
      <c r="Q22" s="1187"/>
      <c r="R22" s="1188"/>
      <c r="S22" s="1188"/>
      <c r="T22" s="1189"/>
      <c r="U22" s="1181"/>
      <c r="V22" s="1182"/>
      <c r="W22" s="1185">
        <f t="shared" si="2"/>
        <v>0</v>
      </c>
      <c r="X22" s="1186"/>
      <c r="Y22" s="658"/>
    </row>
    <row r="23" spans="1:25" ht="18" customHeight="1">
      <c r="A23" s="106"/>
      <c r="B23" s="622" t="str">
        <f t="shared" si="1"/>
        <v/>
      </c>
      <c r="C23" s="108"/>
      <c r="D23" s="104"/>
      <c r="E23" s="107"/>
      <c r="F23" s="407"/>
      <c r="G23" s="108"/>
      <c r="H23" s="420"/>
      <c r="I23" s="109"/>
      <c r="J23" s="483"/>
      <c r="K23" s="105"/>
      <c r="L23" s="483"/>
      <c r="M23" s="109"/>
      <c r="N23" s="483"/>
      <c r="O23" s="602"/>
      <c r="P23" s="479"/>
      <c r="Q23" s="1187"/>
      <c r="R23" s="1188"/>
      <c r="S23" s="1188"/>
      <c r="T23" s="1189"/>
      <c r="U23" s="1181"/>
      <c r="V23" s="1182"/>
      <c r="W23" s="1185">
        <f t="shared" si="2"/>
        <v>0</v>
      </c>
      <c r="X23" s="1186"/>
      <c r="Y23" s="658"/>
    </row>
    <row r="24" spans="1:25" ht="18" customHeight="1">
      <c r="A24" s="106"/>
      <c r="B24" s="622" t="str">
        <f t="shared" si="1"/>
        <v/>
      </c>
      <c r="C24" s="108"/>
      <c r="D24" s="104"/>
      <c r="E24" s="107"/>
      <c r="F24" s="407"/>
      <c r="G24" s="108"/>
      <c r="H24" s="420"/>
      <c r="I24" s="109"/>
      <c r="J24" s="483"/>
      <c r="K24" s="105"/>
      <c r="L24" s="483"/>
      <c r="M24" s="109"/>
      <c r="N24" s="483"/>
      <c r="O24" s="602"/>
      <c r="P24" s="479"/>
      <c r="Q24" s="1187"/>
      <c r="R24" s="1188"/>
      <c r="S24" s="1188"/>
      <c r="T24" s="1189"/>
      <c r="U24" s="1181"/>
      <c r="V24" s="1182"/>
      <c r="W24" s="1185">
        <f t="shared" si="2"/>
        <v>0</v>
      </c>
      <c r="X24" s="1186"/>
      <c r="Y24" s="658"/>
    </row>
    <row r="25" spans="1:25" ht="18" customHeight="1">
      <c r="A25" s="106"/>
      <c r="B25" s="622" t="str">
        <f t="shared" si="1"/>
        <v/>
      </c>
      <c r="C25" s="108"/>
      <c r="D25" s="104"/>
      <c r="E25" s="107"/>
      <c r="F25" s="407"/>
      <c r="G25" s="108"/>
      <c r="H25" s="420"/>
      <c r="I25" s="109"/>
      <c r="J25" s="483"/>
      <c r="K25" s="105"/>
      <c r="L25" s="483"/>
      <c r="M25" s="109"/>
      <c r="N25" s="483"/>
      <c r="O25" s="602"/>
      <c r="P25" s="479"/>
      <c r="Q25" s="1187"/>
      <c r="R25" s="1188"/>
      <c r="S25" s="1188"/>
      <c r="T25" s="1189"/>
      <c r="U25" s="1181"/>
      <c r="V25" s="1182"/>
      <c r="W25" s="1185">
        <f t="shared" si="2"/>
        <v>0</v>
      </c>
      <c r="X25" s="1186"/>
      <c r="Y25" s="658"/>
    </row>
    <row r="26" spans="1:25" ht="18" customHeight="1">
      <c r="A26" s="106"/>
      <c r="B26" s="622" t="str">
        <f t="shared" si="1"/>
        <v/>
      </c>
      <c r="C26" s="108"/>
      <c r="D26" s="104"/>
      <c r="E26" s="107"/>
      <c r="F26" s="407"/>
      <c r="G26" s="108"/>
      <c r="H26" s="420"/>
      <c r="I26" s="109"/>
      <c r="J26" s="483"/>
      <c r="K26" s="105"/>
      <c r="L26" s="483"/>
      <c r="M26" s="109"/>
      <c r="N26" s="483"/>
      <c r="O26" s="602"/>
      <c r="P26" s="479"/>
      <c r="Q26" s="1187"/>
      <c r="R26" s="1188"/>
      <c r="S26" s="1188"/>
      <c r="T26" s="1189"/>
      <c r="U26" s="1181"/>
      <c r="V26" s="1182"/>
      <c r="W26" s="1185">
        <f t="shared" si="2"/>
        <v>0</v>
      </c>
      <c r="X26" s="1186"/>
      <c r="Y26" s="658"/>
    </row>
    <row r="27" spans="1:25" ht="18" customHeight="1" thickBot="1">
      <c r="A27" s="110"/>
      <c r="B27" s="623" t="str">
        <f t="shared" si="1"/>
        <v/>
      </c>
      <c r="C27" s="112"/>
      <c r="D27" s="549"/>
      <c r="E27" s="111"/>
      <c r="F27" s="408"/>
      <c r="G27" s="112"/>
      <c r="H27" s="421"/>
      <c r="I27" s="113"/>
      <c r="J27" s="484"/>
      <c r="K27" s="271"/>
      <c r="L27" s="484"/>
      <c r="M27" s="113"/>
      <c r="N27" s="484"/>
      <c r="O27" s="603"/>
      <c r="P27" s="480"/>
      <c r="Q27" s="1195"/>
      <c r="R27" s="1196"/>
      <c r="S27" s="1196"/>
      <c r="T27" s="1197"/>
      <c r="U27" s="1208"/>
      <c r="V27" s="1209"/>
      <c r="W27" s="1185">
        <f t="shared" si="2"/>
        <v>0</v>
      </c>
      <c r="X27" s="1186"/>
      <c r="Y27" s="659"/>
    </row>
    <row r="28" spans="1:25" ht="18" customHeight="1" thickTop="1" thickBot="1">
      <c r="A28" s="114"/>
      <c r="B28" s="115"/>
      <c r="C28" s="1128"/>
      <c r="D28" s="1128"/>
      <c r="E28" s="116"/>
      <c r="F28" s="419"/>
      <c r="G28" s="117"/>
      <c r="H28" s="621">
        <f>ROUNDDOWN(SUM(H11:H27),0)</f>
        <v>1267</v>
      </c>
      <c r="I28" s="620">
        <f>SUM(I11:I27)</f>
        <v>21000</v>
      </c>
      <c r="J28" s="481"/>
      <c r="K28" s="620">
        <f>SUM(K11:K27)</f>
        <v>15000</v>
      </c>
      <c r="L28" s="481"/>
      <c r="M28" s="620">
        <f>SUM(M11:M27)</f>
        <v>18860</v>
      </c>
      <c r="N28" s="481"/>
      <c r="O28" s="620">
        <f>SUM(O11:O27)</f>
        <v>2500</v>
      </c>
      <c r="P28" s="681"/>
      <c r="Q28" s="1198"/>
      <c r="R28" s="1198"/>
      <c r="S28" s="1198"/>
      <c r="T28" s="1199"/>
      <c r="U28" s="1200">
        <f>SUM(W11:X27)</f>
        <v>20570</v>
      </c>
      <c r="V28" s="1201"/>
      <c r="W28" s="1201"/>
      <c r="X28" s="1202"/>
      <c r="Y28" s="550"/>
    </row>
    <row r="29" spans="1:25" ht="25.5" customHeight="1" thickBot="1">
      <c r="Q29" s="425"/>
      <c r="R29" s="425"/>
      <c r="S29" s="425"/>
      <c r="T29" s="426" t="s">
        <v>235</v>
      </c>
      <c r="U29" s="1203">
        <f>SUM(I28:M28,O28,U28)</f>
        <v>77930</v>
      </c>
      <c r="V29" s="1204"/>
      <c r="W29" s="1204"/>
      <c r="X29" s="1205"/>
    </row>
    <row r="30" spans="1:25" ht="18" customHeight="1" thickBot="1">
      <c r="Q30" s="118"/>
      <c r="R30" s="6"/>
      <c r="S30" s="118"/>
      <c r="T30" s="119"/>
      <c r="U30" s="5"/>
      <c r="V30" s="5"/>
      <c r="W30" s="5"/>
      <c r="X30" s="5"/>
    </row>
    <row r="31" spans="1:25" ht="18" customHeight="1" thickBot="1">
      <c r="A31" s="1153" t="s">
        <v>84</v>
      </c>
      <c r="B31" s="977"/>
      <c r="C31" s="977"/>
      <c r="D31" s="977"/>
      <c r="E31" s="977"/>
      <c r="F31" s="977"/>
      <c r="G31" s="977"/>
      <c r="H31" s="977"/>
      <c r="I31" s="977"/>
      <c r="J31" s="977"/>
      <c r="K31" s="977"/>
      <c r="L31" s="977"/>
      <c r="M31" s="978"/>
      <c r="Q31" s="678" t="s">
        <v>266</v>
      </c>
      <c r="R31" s="679"/>
      <c r="S31" s="679"/>
      <c r="T31" s="680"/>
      <c r="U31" s="1206">
        <v>45601</v>
      </c>
      <c r="V31" s="1206"/>
      <c r="W31" s="1206"/>
      <c r="X31" s="1207"/>
    </row>
    <row r="32" spans="1:25" s="120" customFormat="1" ht="18" customHeight="1">
      <c r="A32" s="1154" t="s">
        <v>85</v>
      </c>
      <c r="B32" s="1155"/>
      <c r="C32" s="1155"/>
      <c r="D32" s="1156"/>
      <c r="E32" s="422" t="s">
        <v>86</v>
      </c>
      <c r="F32" s="1168" t="s">
        <v>87</v>
      </c>
      <c r="G32" s="1169"/>
      <c r="H32" s="1157" t="s">
        <v>85</v>
      </c>
      <c r="I32" s="1158"/>
      <c r="J32" s="1159"/>
      <c r="K32" s="270" t="s">
        <v>86</v>
      </c>
      <c r="L32" s="1160" t="s">
        <v>87</v>
      </c>
      <c r="M32" s="1161"/>
      <c r="S32" s="118"/>
      <c r="Y32" s="15"/>
    </row>
    <row r="33" spans="1:13" ht="18" customHeight="1">
      <c r="A33" s="1162">
        <v>1</v>
      </c>
      <c r="B33" s="1163"/>
      <c r="C33" s="1164" t="s">
        <v>452</v>
      </c>
      <c r="D33" s="1165"/>
      <c r="E33" s="624">
        <f ca="1">SUMIF(Q:T,C33,U:V)</f>
        <v>7</v>
      </c>
      <c r="F33" s="1170">
        <f ca="1">E33*1210</f>
        <v>8470</v>
      </c>
      <c r="G33" s="1167"/>
      <c r="H33" s="121">
        <v>4</v>
      </c>
      <c r="I33" s="1164"/>
      <c r="J33" s="1165"/>
      <c r="K33" s="624">
        <f ca="1">SUMIF(Q:T,I33,U:V)</f>
        <v>0</v>
      </c>
      <c r="L33" s="1166">
        <f ca="1">K33*1210</f>
        <v>0</v>
      </c>
      <c r="M33" s="1167"/>
    </row>
    <row r="34" spans="1:13" ht="18" customHeight="1">
      <c r="A34" s="1176">
        <v>2</v>
      </c>
      <c r="B34" s="1177"/>
      <c r="C34" s="1178" t="s">
        <v>453</v>
      </c>
      <c r="D34" s="1179"/>
      <c r="E34" s="624">
        <f ca="1">SUMIF(Q:T,C34,U:V)</f>
        <v>10</v>
      </c>
      <c r="F34" s="1126">
        <f ca="1">E34*1210</f>
        <v>12100</v>
      </c>
      <c r="G34" s="1127"/>
      <c r="H34" s="122">
        <v>5</v>
      </c>
      <c r="I34" s="1178"/>
      <c r="J34" s="1179"/>
      <c r="K34" s="624">
        <f ca="1">SUMIF(Q:T,I34,U:V)</f>
        <v>0</v>
      </c>
      <c r="L34" s="1180">
        <f ca="1">K34*1210</f>
        <v>0</v>
      </c>
      <c r="M34" s="1127"/>
    </row>
    <row r="35" spans="1:13" ht="18" customHeight="1">
      <c r="A35" s="1171">
        <v>3</v>
      </c>
      <c r="B35" s="1172"/>
      <c r="C35" s="1173"/>
      <c r="D35" s="1174"/>
      <c r="E35" s="625">
        <f ca="1">SUMIF(Q:T,C35,U:V)</f>
        <v>0</v>
      </c>
      <c r="F35" s="1124">
        <f ca="1">E35*1210</f>
        <v>0</v>
      </c>
      <c r="G35" s="1125"/>
      <c r="H35" s="123">
        <v>6</v>
      </c>
      <c r="I35" s="1173"/>
      <c r="J35" s="1174"/>
      <c r="K35" s="625">
        <f ca="1">SUMIF(Q:T,I35,U:V)</f>
        <v>0</v>
      </c>
      <c r="L35" s="1175">
        <f ca="1">K35*1210</f>
        <v>0</v>
      </c>
      <c r="M35" s="1125"/>
    </row>
    <row r="36" spans="1:13" ht="18" customHeight="1"/>
    <row r="37" spans="1:13" ht="18" customHeight="1">
      <c r="A37" s="124" t="s">
        <v>88</v>
      </c>
    </row>
    <row r="38" spans="1:13">
      <c r="A38" s="1123" t="s">
        <v>171</v>
      </c>
      <c r="B38" s="1123"/>
      <c r="C38" s="1123"/>
      <c r="D38" s="1123"/>
      <c r="E38" s="1123"/>
      <c r="F38" s="1123"/>
      <c r="G38" s="1123"/>
    </row>
    <row r="39" spans="1:13">
      <c r="A39" s="15"/>
    </row>
    <row r="40" spans="1:13">
      <c r="A40" s="15"/>
    </row>
    <row r="41" spans="1:13">
      <c r="A41" s="15"/>
    </row>
    <row r="42" spans="1:13">
      <c r="A42" s="15"/>
    </row>
    <row r="43" spans="1:13">
      <c r="A43" s="15"/>
    </row>
    <row r="44" spans="1:13">
      <c r="A44" s="15"/>
    </row>
    <row r="45" spans="1:13">
      <c r="A45" s="15"/>
    </row>
    <row r="46" spans="1:13">
      <c r="A46" s="15"/>
    </row>
    <row r="47" spans="1:13">
      <c r="A47" s="15"/>
    </row>
    <row r="48" spans="1:13">
      <c r="A48" s="15"/>
    </row>
    <row r="49" spans="1:18">
      <c r="A49" s="15"/>
    </row>
    <row r="50" spans="1:18">
      <c r="A50" s="15"/>
    </row>
    <row r="51" spans="1:18">
      <c r="A51" s="15"/>
    </row>
    <row r="52" spans="1:18">
      <c r="A52" s="15"/>
    </row>
    <row r="53" spans="1:18">
      <c r="A53" s="15"/>
    </row>
    <row r="54" spans="1:18">
      <c r="A54" s="15"/>
    </row>
    <row r="55" spans="1:18">
      <c r="A55" s="15"/>
    </row>
    <row r="56" spans="1:18">
      <c r="A56" s="15"/>
    </row>
    <row r="57" spans="1:18">
      <c r="A57" s="15"/>
    </row>
    <row r="58" spans="1:18">
      <c r="A58" s="15"/>
    </row>
    <row r="59" spans="1:18">
      <c r="A59" s="15"/>
    </row>
    <row r="60" spans="1:18">
      <c r="A60" s="15"/>
    </row>
    <row r="61" spans="1:18">
      <c r="A61" s="15"/>
    </row>
    <row r="62" spans="1:18">
      <c r="A62" s="15"/>
    </row>
    <row r="63" spans="1:18">
      <c r="J63" s="1152"/>
      <c r="K63" s="1152"/>
      <c r="L63" s="1152"/>
    </row>
    <row r="64" spans="1:18">
      <c r="J64" s="1152"/>
      <c r="K64" s="1152"/>
      <c r="L64" s="1152"/>
      <c r="M64" s="1152"/>
      <c r="N64" s="1152"/>
      <c r="O64" s="1152"/>
      <c r="P64" s="1152"/>
      <c r="Q64" s="1152"/>
      <c r="R64" s="1152"/>
    </row>
    <row r="65" spans="10:18">
      <c r="J65" s="1152"/>
      <c r="K65" s="1152"/>
      <c r="L65" s="1152"/>
      <c r="M65" s="1152"/>
      <c r="N65" s="1152"/>
      <c r="O65" s="1152"/>
      <c r="P65" s="1152"/>
      <c r="Q65" s="1152"/>
      <c r="R65" s="1152"/>
    </row>
    <row r="66" spans="10:18">
      <c r="J66" s="1152"/>
      <c r="K66" s="1152"/>
      <c r="L66" s="1152"/>
      <c r="M66" s="1152"/>
      <c r="N66" s="1152"/>
      <c r="O66" s="1152"/>
      <c r="P66" s="1152"/>
      <c r="Q66" s="1152"/>
      <c r="R66" s="1152"/>
    </row>
    <row r="67" spans="10:18">
      <c r="J67" s="1152"/>
      <c r="K67" s="1152"/>
      <c r="L67" s="1152"/>
      <c r="M67" s="1152"/>
      <c r="N67" s="1152"/>
      <c r="O67" s="1152"/>
      <c r="P67" s="1152"/>
      <c r="Q67" s="1152"/>
      <c r="R67" s="1152"/>
    </row>
    <row r="68" spans="10:18">
      <c r="J68" s="1152"/>
      <c r="K68" s="1152"/>
      <c r="L68" s="1152"/>
      <c r="M68" s="1152"/>
      <c r="N68" s="1152"/>
      <c r="O68" s="1152"/>
      <c r="P68" s="1152"/>
      <c r="Q68" s="1152"/>
      <c r="R68" s="1152"/>
    </row>
  </sheetData>
  <mergeCells count="111">
    <mergeCell ref="A2:B2"/>
    <mergeCell ref="H2:N2"/>
    <mergeCell ref="T2:W2"/>
    <mergeCell ref="A4:P4"/>
    <mergeCell ref="T4:W4"/>
    <mergeCell ref="T5:W5"/>
    <mergeCell ref="A8:D8"/>
    <mergeCell ref="E8:H8"/>
    <mergeCell ref="J8:T8"/>
    <mergeCell ref="A9:A10"/>
    <mergeCell ref="B9:B10"/>
    <mergeCell ref="C9:C10"/>
    <mergeCell ref="D9:D10"/>
    <mergeCell ref="E9:G10"/>
    <mergeCell ref="H9:H10"/>
    <mergeCell ref="I9:I10"/>
    <mergeCell ref="P9:P10"/>
    <mergeCell ref="Q9:T10"/>
    <mergeCell ref="U9:X9"/>
    <mergeCell ref="Y9:Y10"/>
    <mergeCell ref="U10:V10"/>
    <mergeCell ref="W10:X10"/>
    <mergeCell ref="J9:J10"/>
    <mergeCell ref="K9:K10"/>
    <mergeCell ref="L9:L10"/>
    <mergeCell ref="M9:M10"/>
    <mergeCell ref="N9:N10"/>
    <mergeCell ref="O9:O10"/>
    <mergeCell ref="Q13:T13"/>
    <mergeCell ref="U13:V13"/>
    <mergeCell ref="W13:X13"/>
    <mergeCell ref="Q14:T14"/>
    <mergeCell ref="U14:V14"/>
    <mergeCell ref="W14:X14"/>
    <mergeCell ref="Q11:T11"/>
    <mergeCell ref="U11:V11"/>
    <mergeCell ref="W11:X11"/>
    <mergeCell ref="Q12:T12"/>
    <mergeCell ref="U12:V12"/>
    <mergeCell ref="W12:X12"/>
    <mergeCell ref="Q17:T17"/>
    <mergeCell ref="U17:V17"/>
    <mergeCell ref="W17:X17"/>
    <mergeCell ref="Q18:T18"/>
    <mergeCell ref="U18:V18"/>
    <mergeCell ref="W18:X18"/>
    <mergeCell ref="Q15:T15"/>
    <mergeCell ref="U15:V15"/>
    <mergeCell ref="W15:X15"/>
    <mergeCell ref="Q16:T16"/>
    <mergeCell ref="U16:V16"/>
    <mergeCell ref="W16:X16"/>
    <mergeCell ref="Q21:T21"/>
    <mergeCell ref="U21:V21"/>
    <mergeCell ref="W21:X21"/>
    <mergeCell ref="Q22:T22"/>
    <mergeCell ref="U22:V22"/>
    <mergeCell ref="W22:X22"/>
    <mergeCell ref="Q19:T19"/>
    <mergeCell ref="U19:V19"/>
    <mergeCell ref="W19:X19"/>
    <mergeCell ref="Q20:T20"/>
    <mergeCell ref="U20:V20"/>
    <mergeCell ref="W20:X20"/>
    <mergeCell ref="Q25:T25"/>
    <mergeCell ref="U25:V25"/>
    <mergeCell ref="W25:X25"/>
    <mergeCell ref="Q26:T26"/>
    <mergeCell ref="U26:V26"/>
    <mergeCell ref="W26:X26"/>
    <mergeCell ref="Q23:T23"/>
    <mergeCell ref="U23:V23"/>
    <mergeCell ref="W23:X23"/>
    <mergeCell ref="Q24:T24"/>
    <mergeCell ref="U24:V24"/>
    <mergeCell ref="W24:X24"/>
    <mergeCell ref="U29:X29"/>
    <mergeCell ref="A31:M31"/>
    <mergeCell ref="U31:X31"/>
    <mergeCell ref="A32:D32"/>
    <mergeCell ref="F32:G32"/>
    <mergeCell ref="H32:J32"/>
    <mergeCell ref="L32:M32"/>
    <mergeCell ref="Q27:T27"/>
    <mergeCell ref="U27:V27"/>
    <mergeCell ref="W27:X27"/>
    <mergeCell ref="C28:D28"/>
    <mergeCell ref="Q28:T28"/>
    <mergeCell ref="U28:X28"/>
    <mergeCell ref="A33:B33"/>
    <mergeCell ref="C33:D33"/>
    <mergeCell ref="F33:G33"/>
    <mergeCell ref="I33:J33"/>
    <mergeCell ref="L33:M33"/>
    <mergeCell ref="A34:B34"/>
    <mergeCell ref="C34:D34"/>
    <mergeCell ref="F34:G34"/>
    <mergeCell ref="I34:J34"/>
    <mergeCell ref="L34:M34"/>
    <mergeCell ref="J63:L63"/>
    <mergeCell ref="J64:R64"/>
    <mergeCell ref="J65:R65"/>
    <mergeCell ref="J66:R66"/>
    <mergeCell ref="J67:R67"/>
    <mergeCell ref="J68:R68"/>
    <mergeCell ref="A35:B35"/>
    <mergeCell ref="C35:D35"/>
    <mergeCell ref="F35:G35"/>
    <mergeCell ref="I35:J35"/>
    <mergeCell ref="L35:M35"/>
    <mergeCell ref="A38:G38"/>
  </mergeCells>
  <phoneticPr fontId="1"/>
  <conditionalFormatting sqref="E8">
    <cfRule type="expression" dxfId="15" priority="2">
      <formula>$X$6="○"</formula>
    </cfRule>
    <cfRule type="expression" dxfId="14" priority="3">
      <formula>$X$4="○"</formula>
    </cfRule>
  </conditionalFormatting>
  <conditionalFormatting sqref="I8">
    <cfRule type="expression" dxfId="13" priority="5">
      <formula>$X$6="○"</formula>
    </cfRule>
  </conditionalFormatting>
  <conditionalFormatting sqref="J8">
    <cfRule type="expression" dxfId="12" priority="6">
      <formula>$X$6="○"</formula>
    </cfRule>
    <cfRule type="expression" dxfId="11" priority="7">
      <formula>$X$5="○"</formula>
    </cfRule>
  </conditionalFormatting>
  <conditionalFormatting sqref="O11 K11:K27 O13:O27 Q11:X27">
    <cfRule type="expression" dxfId="10" priority="1">
      <formula>$X$6="○"</formula>
    </cfRule>
  </conditionalFormatting>
  <dataValidations count="14">
    <dataValidation type="list" allowBlank="1" showInputMessage="1" promptTitle="【⇔を選択した場合】" prompt="往復分の距離と単価を記入してください。_x000a_" sqref="F11:F13 F15:F17 F19:F20">
      <formula1>"⇒,⇔,－"</formula1>
    </dataValidation>
    <dataValidation allowBlank="1" showInputMessage="1" showErrorMessage="1" prompt="30分未満は切り捨て、30分は切り上げして記入してください。_x000a_ただし最初の1時間は30分未満でも1時間で計上可能です。_x000a_なお、運転者１人につき１日当たりの運転時間は安全上4時間が上限となります。_x000a_" sqref="U11:V27"/>
    <dataValidation type="list" allowBlank="1" showInputMessage="1" prompt="複数台ある場合は、プルダウンより当該車両を選択してください。手入力も可能です。_x000a_" sqref="Y5">
      <formula1>"団体所有車両①,団体所有車両②,団体所有車両③"</formula1>
    </dataValidation>
    <dataValidation allowBlank="1" showInputMessage="1" showErrorMessage="1" prompt="運転者氏名欄と完全一致するよう記載してください。_x000a_" sqref="C33:D35 I33:J35"/>
    <dataValidation allowBlank="1" showInputMessage="1" showErrorMessage="1" prompt="様式2上で、稼働されている人か確認してください。_x000a_" sqref="Q11:T27"/>
    <dataValidation type="list" allowBlank="1" showInputMessage="1" prompt="複数台ある場合は、プルダウンより当該車両を選択してください。手入力も可能です。" sqref="Y4">
      <formula1>"レンタカー①,レンタカー②,レンタカー③"</formula1>
    </dataValidation>
    <dataValidation type="list" allowBlank="1" showInputMessage="1" prompt="複数台ある場合は、プルダウンより当該車両を選択してください。手入力も可能です。_x000a_" sqref="Y6">
      <formula1>"自家用車①,自家用車②,自家用車③"</formula1>
    </dataValidation>
    <dataValidation type="list" showInputMessage="1" showErrorMessage="1" prompt="複数台ある場合は、右記のプルダウンより当該車両を選択してください。" sqref="X4:X6">
      <formula1>"　　,○"</formula1>
    </dataValidation>
    <dataValidation allowBlank="1" showInputMessage="1" showErrorMessage="1" prompt="手入力しないでください。" sqref="H28"/>
    <dataValidation allowBlank="1" showInputMessage="1" showErrorMessage="1" prompt="最終支払日のみ記入してください。" sqref="U31"/>
    <dataValidation allowBlank="1" showInputMessage="1" showErrorMessage="1" prompt="日付から距離までは様式4からコピー&amp;ペーストして記入いただけます。" sqref="D12:D14 D17:D27"/>
    <dataValidation type="list" allowBlank="1" showInputMessage="1" promptTitle="【⇔を選択した場合】" prompt="往復分の距離を記入してください。_x000a_" sqref="F14 F18 F21:F27">
      <formula1>"⇒,⇔,－"</formula1>
    </dataValidation>
    <dataValidation type="list" allowBlank="1" showInputMessage="1" showErrorMessage="1" sqref="I8">
      <formula1>"✓,　"</formula1>
    </dataValidation>
    <dataValidation type="list" showInputMessage="1" showErrorMessage="1" sqref="S4:S5 X2 S2">
      <formula1>"　　,○"</formula1>
    </dataValidation>
  </dataValidations>
  <pageMargins left="0.7" right="0.7" top="0.75" bottom="0.75" header="0.3" footer="0.3"/>
  <pageSetup paperSize="9" scale="5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68"/>
  <sheetViews>
    <sheetView showGridLines="0" zoomScale="87" zoomScaleNormal="87" zoomScaleSheetLayoutView="85" zoomScalePageLayoutView="80" workbookViewId="0">
      <selection activeCell="A2" sqref="A2:B2"/>
    </sheetView>
  </sheetViews>
  <sheetFormatPr defaultColWidth="4.140625" defaultRowHeight="13.5"/>
  <cols>
    <col min="1" max="1" width="8.140625" style="99" customWidth="1"/>
    <col min="2" max="2" width="4.140625" style="15"/>
    <col min="3" max="3" width="10" style="15" customWidth="1"/>
    <col min="4" max="4" width="19.28515625" style="15" customWidth="1"/>
    <col min="5" max="5" width="9" style="15" customWidth="1"/>
    <col min="6" max="6" width="5.28515625" style="15" customWidth="1"/>
    <col min="7" max="7" width="9.7109375" style="15" customWidth="1"/>
    <col min="8" max="8" width="8.85546875" style="15" customWidth="1"/>
    <col min="9" max="9" width="15.5703125" style="15" customWidth="1"/>
    <col min="10" max="10" width="7.7109375" style="15" customWidth="1"/>
    <col min="11" max="11" width="16.85546875" style="15" customWidth="1"/>
    <col min="12" max="12" width="7.7109375" style="15" customWidth="1"/>
    <col min="13" max="13" width="14.85546875" style="15" customWidth="1"/>
    <col min="14" max="14" width="8.140625" style="15" customWidth="1"/>
    <col min="15" max="15" width="10" style="15" customWidth="1"/>
    <col min="16" max="16" width="9" style="15" customWidth="1"/>
    <col min="17" max="17" width="4.140625" style="15"/>
    <col min="18" max="19" width="3.42578125" style="15" customWidth="1"/>
    <col min="20" max="20" width="8.140625" style="15" customWidth="1"/>
    <col min="21" max="24" width="4.140625" style="15"/>
    <col min="25" max="25" width="26.140625" style="15" customWidth="1"/>
    <col min="26" max="231" width="4.140625" style="15"/>
    <col min="232" max="232" width="4.140625" style="15" customWidth="1"/>
    <col min="233" max="16384" width="4.140625" style="15"/>
  </cols>
  <sheetData>
    <row r="1" spans="1:27" ht="68.25" customHeight="1" thickBot="1"/>
    <row r="2" spans="1:27" ht="21" customHeight="1" thickBot="1">
      <c r="A2" s="1003" t="s">
        <v>72</v>
      </c>
      <c r="B2" s="999"/>
      <c r="C2" s="48"/>
      <c r="D2" s="485" t="s">
        <v>187</v>
      </c>
      <c r="E2" s="525">
        <f>【様式1】!$C$2</f>
        <v>9999</v>
      </c>
      <c r="F2" s="552"/>
      <c r="G2" s="129" t="s">
        <v>73</v>
      </c>
      <c r="H2" s="988" t="str">
        <f>【様式1】!H2</f>
        <v>ABC交響楽団</v>
      </c>
      <c r="I2" s="988"/>
      <c r="J2" s="988"/>
      <c r="K2" s="988"/>
      <c r="L2" s="988"/>
      <c r="M2" s="988"/>
      <c r="N2" s="988"/>
      <c r="P2" s="553"/>
      <c r="S2" s="660" t="s">
        <v>74</v>
      </c>
      <c r="T2" s="1210" t="s">
        <v>43</v>
      </c>
      <c r="U2" s="1210"/>
      <c r="V2" s="1210"/>
      <c r="W2" s="1211"/>
      <c r="X2" s="415" t="s">
        <v>210</v>
      </c>
      <c r="Y2" s="646" t="s">
        <v>46</v>
      </c>
    </row>
    <row r="3" spans="1:27" ht="7.5" customHeight="1" thickBot="1">
      <c r="A3" s="100"/>
      <c r="B3" s="101"/>
      <c r="R3" s="555"/>
      <c r="S3" s="554"/>
      <c r="T3" s="556"/>
      <c r="U3" s="557"/>
      <c r="V3" s="558"/>
      <c r="W3" s="19"/>
      <c r="X3" s="102"/>
      <c r="Y3" s="558"/>
    </row>
    <row r="4" spans="1:27" ht="22.5" customHeight="1">
      <c r="A4" s="1134" t="s">
        <v>489</v>
      </c>
      <c r="B4" s="1134"/>
      <c r="C4" s="1134"/>
      <c r="D4" s="1134"/>
      <c r="E4" s="1134"/>
      <c r="F4" s="1134"/>
      <c r="G4" s="1134"/>
      <c r="H4" s="1134"/>
      <c r="I4" s="1134"/>
      <c r="J4" s="1134"/>
      <c r="K4" s="1134"/>
      <c r="L4" s="1134"/>
      <c r="M4" s="1134"/>
      <c r="N4" s="1134"/>
      <c r="O4" s="1134"/>
      <c r="P4" s="1134"/>
      <c r="S4" s="416" t="s">
        <v>210</v>
      </c>
      <c r="T4" s="1212" t="s">
        <v>75</v>
      </c>
      <c r="U4" s="1213"/>
      <c r="V4" s="1213"/>
      <c r="W4" s="1213"/>
      <c r="X4" s="416"/>
      <c r="Y4" s="647" t="s">
        <v>448</v>
      </c>
      <c r="Z4" s="48"/>
      <c r="AA4" s="423"/>
    </row>
    <row r="5" spans="1:27" ht="22.5" customHeight="1" thickBot="1">
      <c r="S5" s="551" t="s">
        <v>210</v>
      </c>
      <c r="T5" s="1214" t="s">
        <v>76</v>
      </c>
      <c r="U5" s="1215"/>
      <c r="V5" s="1215"/>
      <c r="W5" s="1215"/>
      <c r="X5" s="568"/>
      <c r="Y5" s="648" t="s">
        <v>456</v>
      </c>
      <c r="Z5" s="48"/>
      <c r="AA5" s="423"/>
    </row>
    <row r="6" spans="1:27" ht="22.5" customHeight="1" thickBot="1">
      <c r="Q6" s="99"/>
      <c r="R6" s="99"/>
      <c r="S6" s="99"/>
      <c r="T6" s="99"/>
      <c r="U6" s="99"/>
      <c r="V6" s="99"/>
      <c r="X6" s="417" t="s">
        <v>210</v>
      </c>
      <c r="Y6" s="649" t="s">
        <v>454</v>
      </c>
      <c r="Z6" s="48"/>
      <c r="AA6" s="423"/>
    </row>
    <row r="7" spans="1:27" ht="8.4499999999999993" customHeight="1">
      <c r="Q7" s="99"/>
      <c r="R7" s="99"/>
      <c r="S7" s="99"/>
      <c r="T7" s="99"/>
      <c r="U7" s="99"/>
      <c r="Y7" s="37"/>
    </row>
    <row r="8" spans="1:27" ht="18" customHeight="1">
      <c r="A8" s="1137" t="s">
        <v>79</v>
      </c>
      <c r="B8" s="1138"/>
      <c r="C8" s="1138"/>
      <c r="D8" s="1139"/>
      <c r="E8" s="1216" t="s">
        <v>282</v>
      </c>
      <c r="F8" s="1217"/>
      <c r="G8" s="1217"/>
      <c r="H8" s="1217"/>
      <c r="I8" s="569"/>
      <c r="J8" s="1218" t="s">
        <v>281</v>
      </c>
      <c r="K8" s="1219"/>
      <c r="L8" s="1219"/>
      <c r="M8" s="1219"/>
      <c r="N8" s="1219"/>
      <c r="O8" s="1219"/>
      <c r="P8" s="1219"/>
      <c r="Q8" s="1219"/>
      <c r="R8" s="1219"/>
      <c r="S8" s="1219"/>
      <c r="T8" s="1219"/>
      <c r="U8" s="424"/>
      <c r="V8" s="424"/>
      <c r="W8" s="424"/>
      <c r="X8" s="424"/>
      <c r="Y8" s="424"/>
    </row>
    <row r="9" spans="1:27" s="103" customFormat="1" ht="18" customHeight="1">
      <c r="A9" s="1140" t="s">
        <v>47</v>
      </c>
      <c r="B9" s="1142" t="s">
        <v>48</v>
      </c>
      <c r="C9" s="1129" t="s">
        <v>49</v>
      </c>
      <c r="D9" s="1131" t="s">
        <v>50</v>
      </c>
      <c r="E9" s="1129" t="s">
        <v>51</v>
      </c>
      <c r="F9" s="1133"/>
      <c r="G9" s="1133"/>
      <c r="H9" s="1144" t="s">
        <v>53</v>
      </c>
      <c r="I9" s="1146" t="s">
        <v>80</v>
      </c>
      <c r="J9" s="1135" t="s">
        <v>231</v>
      </c>
      <c r="K9" s="1148" t="s">
        <v>82</v>
      </c>
      <c r="L9" s="1135" t="s">
        <v>81</v>
      </c>
      <c r="M9" s="1148" t="s">
        <v>83</v>
      </c>
      <c r="N9" s="1135" t="s">
        <v>57</v>
      </c>
      <c r="O9" s="1150" t="s">
        <v>230</v>
      </c>
      <c r="P9" s="1135" t="s">
        <v>231</v>
      </c>
      <c r="Q9" s="1224" t="s">
        <v>275</v>
      </c>
      <c r="R9" s="1148"/>
      <c r="S9" s="1148"/>
      <c r="T9" s="1148"/>
      <c r="U9" s="1192" t="s">
        <v>232</v>
      </c>
      <c r="V9" s="1193"/>
      <c r="W9" s="1193"/>
      <c r="X9" s="1194"/>
      <c r="Y9" s="1190" t="s">
        <v>274</v>
      </c>
    </row>
    <row r="10" spans="1:27" s="103" customFormat="1" ht="18" customHeight="1">
      <c r="A10" s="1141"/>
      <c r="B10" s="1143"/>
      <c r="C10" s="1130"/>
      <c r="D10" s="1132"/>
      <c r="E10" s="1130"/>
      <c r="F10" s="1132"/>
      <c r="G10" s="1132"/>
      <c r="H10" s="1145"/>
      <c r="I10" s="1147"/>
      <c r="J10" s="1136"/>
      <c r="K10" s="1147"/>
      <c r="L10" s="1136"/>
      <c r="M10" s="1147"/>
      <c r="N10" s="1136"/>
      <c r="O10" s="1151"/>
      <c r="P10" s="1149"/>
      <c r="Q10" s="1225"/>
      <c r="R10" s="1147"/>
      <c r="S10" s="1147"/>
      <c r="T10" s="1147"/>
      <c r="U10" s="1228" t="s">
        <v>233</v>
      </c>
      <c r="V10" s="1229"/>
      <c r="W10" s="1230" t="s">
        <v>234</v>
      </c>
      <c r="X10" s="1231"/>
      <c r="Y10" s="1191"/>
    </row>
    <row r="11" spans="1:27" ht="18" customHeight="1">
      <c r="A11" s="106">
        <v>45203</v>
      </c>
      <c r="B11" s="622" t="s">
        <v>451</v>
      </c>
      <c r="C11" s="108" t="s">
        <v>336</v>
      </c>
      <c r="D11" s="104" t="s">
        <v>334</v>
      </c>
      <c r="E11" s="64" t="s">
        <v>455</v>
      </c>
      <c r="F11" s="407" t="s">
        <v>319</v>
      </c>
      <c r="G11" s="66" t="s">
        <v>337</v>
      </c>
      <c r="H11" s="59">
        <v>50</v>
      </c>
      <c r="I11" s="105"/>
      <c r="J11" s="482"/>
      <c r="K11" s="105"/>
      <c r="L11" s="482"/>
      <c r="M11" s="105">
        <v>1100</v>
      </c>
      <c r="N11" s="482" t="s">
        <v>476</v>
      </c>
      <c r="O11" s="713"/>
      <c r="P11" s="478"/>
      <c r="Q11" s="1226"/>
      <c r="R11" s="1227"/>
      <c r="S11" s="1227"/>
      <c r="T11" s="1227"/>
      <c r="U11" s="1222"/>
      <c r="V11" s="1223"/>
      <c r="W11" s="1183">
        <f>U11*1210</f>
        <v>0</v>
      </c>
      <c r="X11" s="1184"/>
      <c r="Y11" s="657" t="s">
        <v>478</v>
      </c>
    </row>
    <row r="12" spans="1:27" ht="18" customHeight="1">
      <c r="A12" s="106"/>
      <c r="B12" s="622" t="str">
        <f t="shared" ref="B12:B27" si="0">IF(A12,TEXT(A12,"aaa"),"")</f>
        <v/>
      </c>
      <c r="C12" s="108"/>
      <c r="D12" s="104"/>
      <c r="E12" s="64"/>
      <c r="F12" s="407"/>
      <c r="G12" s="66"/>
      <c r="H12" s="59"/>
      <c r="I12" s="109"/>
      <c r="J12" s="483"/>
      <c r="K12" s="105"/>
      <c r="L12" s="483"/>
      <c r="M12" s="109"/>
      <c r="N12" s="483"/>
      <c r="O12" s="683"/>
      <c r="P12" s="479"/>
      <c r="Q12" s="1187"/>
      <c r="R12" s="1188"/>
      <c r="S12" s="1188"/>
      <c r="T12" s="1189"/>
      <c r="U12" s="1181"/>
      <c r="V12" s="1182"/>
      <c r="W12" s="1185">
        <f>U12*1210</f>
        <v>0</v>
      </c>
      <c r="X12" s="1186"/>
      <c r="Y12" s="658"/>
    </row>
    <row r="13" spans="1:27" ht="18" customHeight="1">
      <c r="A13" s="106"/>
      <c r="B13" s="622" t="str">
        <f t="shared" si="0"/>
        <v/>
      </c>
      <c r="C13" s="108"/>
      <c r="D13" s="104"/>
      <c r="E13" s="64"/>
      <c r="F13" s="407"/>
      <c r="G13" s="66"/>
      <c r="H13" s="59"/>
      <c r="I13" s="109"/>
      <c r="J13" s="483"/>
      <c r="K13" s="105"/>
      <c r="L13" s="483"/>
      <c r="M13" s="109"/>
      <c r="N13" s="483"/>
      <c r="O13" s="683"/>
      <c r="P13" s="479"/>
      <c r="Q13" s="1187"/>
      <c r="R13" s="1188"/>
      <c r="S13" s="1188"/>
      <c r="T13" s="1189"/>
      <c r="U13" s="1181"/>
      <c r="V13" s="1182"/>
      <c r="W13" s="1185">
        <f t="shared" ref="W13:W27" si="1">U13*1210</f>
        <v>0</v>
      </c>
      <c r="X13" s="1186"/>
      <c r="Y13" s="658"/>
    </row>
    <row r="14" spans="1:27" ht="18" customHeight="1">
      <c r="A14" s="106"/>
      <c r="B14" s="622"/>
      <c r="C14" s="108"/>
      <c r="D14" s="104"/>
      <c r="E14" s="107"/>
      <c r="F14" s="407"/>
      <c r="G14" s="108"/>
      <c r="H14" s="420"/>
      <c r="I14" s="109"/>
      <c r="J14" s="483"/>
      <c r="K14" s="105"/>
      <c r="L14" s="483"/>
      <c r="M14" s="109"/>
      <c r="N14" s="483"/>
      <c r="O14" s="683"/>
      <c r="P14" s="479"/>
      <c r="Q14" s="1187"/>
      <c r="R14" s="1188"/>
      <c r="S14" s="1188"/>
      <c r="T14" s="1189"/>
      <c r="U14" s="1181"/>
      <c r="V14" s="1182"/>
      <c r="W14" s="1185">
        <f t="shared" si="1"/>
        <v>0</v>
      </c>
      <c r="X14" s="1186"/>
      <c r="Y14" s="658"/>
    </row>
    <row r="15" spans="1:27" ht="18" customHeight="1">
      <c r="A15" s="63"/>
      <c r="B15" s="682"/>
      <c r="C15" s="64"/>
      <c r="D15" s="65"/>
      <c r="E15" s="64"/>
      <c r="F15" s="407"/>
      <c r="G15" s="66"/>
      <c r="H15" s="59"/>
      <c r="I15" s="109"/>
      <c r="J15" s="483"/>
      <c r="K15" s="105"/>
      <c r="L15" s="483"/>
      <c r="M15" s="109"/>
      <c r="N15" s="483"/>
      <c r="O15" s="683"/>
      <c r="P15" s="479"/>
      <c r="Q15" s="1187"/>
      <c r="R15" s="1188"/>
      <c r="S15" s="1188"/>
      <c r="T15" s="1189"/>
      <c r="U15" s="1181"/>
      <c r="V15" s="1182"/>
      <c r="W15" s="1185">
        <f t="shared" si="1"/>
        <v>0</v>
      </c>
      <c r="X15" s="1186"/>
      <c r="Y15" s="658"/>
    </row>
    <row r="16" spans="1:27" ht="18" customHeight="1">
      <c r="A16" s="106"/>
      <c r="B16" s="622"/>
      <c r="C16" s="108"/>
      <c r="D16" s="104"/>
      <c r="E16" s="64"/>
      <c r="F16" s="407"/>
      <c r="G16" s="66"/>
      <c r="H16" s="59"/>
      <c r="I16" s="109"/>
      <c r="J16" s="483"/>
      <c r="K16" s="105"/>
      <c r="L16" s="483"/>
      <c r="M16" s="109"/>
      <c r="N16" s="483"/>
      <c r="O16" s="683"/>
      <c r="P16" s="479"/>
      <c r="Q16" s="1187"/>
      <c r="R16" s="1188"/>
      <c r="S16" s="1188"/>
      <c r="T16" s="1189"/>
      <c r="U16" s="1181"/>
      <c r="V16" s="1182"/>
      <c r="W16" s="1185">
        <f t="shared" si="1"/>
        <v>0</v>
      </c>
      <c r="X16" s="1186"/>
      <c r="Y16" s="658"/>
    </row>
    <row r="17" spans="1:25" ht="18" customHeight="1">
      <c r="A17" s="106"/>
      <c r="B17" s="622"/>
      <c r="C17" s="108"/>
      <c r="D17" s="104"/>
      <c r="E17" s="64"/>
      <c r="F17" s="407"/>
      <c r="G17" s="66"/>
      <c r="H17" s="59"/>
      <c r="I17" s="109"/>
      <c r="J17" s="483"/>
      <c r="K17" s="105"/>
      <c r="L17" s="483"/>
      <c r="M17" s="109"/>
      <c r="N17" s="483"/>
      <c r="O17" s="683"/>
      <c r="P17" s="479"/>
      <c r="Q17" s="1187"/>
      <c r="R17" s="1188"/>
      <c r="S17" s="1188"/>
      <c r="T17" s="1189"/>
      <c r="U17" s="1181"/>
      <c r="V17" s="1182"/>
      <c r="W17" s="1185">
        <f t="shared" si="1"/>
        <v>0</v>
      </c>
      <c r="X17" s="1186"/>
      <c r="Y17" s="658"/>
    </row>
    <row r="18" spans="1:25" ht="18" customHeight="1">
      <c r="A18" s="106"/>
      <c r="B18" s="622"/>
      <c r="C18" s="108"/>
      <c r="D18" s="104"/>
      <c r="E18" s="107"/>
      <c r="F18" s="407"/>
      <c r="G18" s="108"/>
      <c r="H18" s="420"/>
      <c r="I18" s="109"/>
      <c r="J18" s="483"/>
      <c r="K18" s="105"/>
      <c r="L18" s="483"/>
      <c r="M18" s="109"/>
      <c r="N18" s="483"/>
      <c r="O18" s="683"/>
      <c r="P18" s="479"/>
      <c r="Q18" s="1187"/>
      <c r="R18" s="1188"/>
      <c r="S18" s="1188"/>
      <c r="T18" s="1189"/>
      <c r="U18" s="1181"/>
      <c r="V18" s="1182"/>
      <c r="W18" s="1185">
        <f t="shared" si="1"/>
        <v>0</v>
      </c>
      <c r="X18" s="1186"/>
      <c r="Y18" s="658"/>
    </row>
    <row r="19" spans="1:25" ht="18" customHeight="1">
      <c r="A19" s="106"/>
      <c r="B19" s="622"/>
      <c r="C19" s="108"/>
      <c r="D19" s="104"/>
      <c r="E19" s="64"/>
      <c r="F19" s="407"/>
      <c r="G19" s="66"/>
      <c r="H19" s="59"/>
      <c r="I19" s="109"/>
      <c r="J19" s="483"/>
      <c r="K19" s="105"/>
      <c r="L19" s="483"/>
      <c r="M19" s="109"/>
      <c r="N19" s="483"/>
      <c r="O19" s="683"/>
      <c r="P19" s="479"/>
      <c r="Q19" s="1187"/>
      <c r="R19" s="1188"/>
      <c r="S19" s="1188"/>
      <c r="T19" s="1189"/>
      <c r="U19" s="1181"/>
      <c r="V19" s="1182"/>
      <c r="W19" s="1185">
        <f t="shared" si="1"/>
        <v>0</v>
      </c>
      <c r="X19" s="1186"/>
      <c r="Y19" s="658"/>
    </row>
    <row r="20" spans="1:25" ht="18" customHeight="1">
      <c r="A20" s="106"/>
      <c r="B20" s="622"/>
      <c r="C20" s="108"/>
      <c r="D20" s="104"/>
      <c r="E20" s="64"/>
      <c r="F20" s="407"/>
      <c r="G20" s="66"/>
      <c r="H20" s="59"/>
      <c r="I20" s="109"/>
      <c r="J20" s="483"/>
      <c r="K20" s="105"/>
      <c r="L20" s="483"/>
      <c r="M20" s="109"/>
      <c r="N20" s="483"/>
      <c r="O20" s="683"/>
      <c r="P20" s="479"/>
      <c r="Q20" s="1187"/>
      <c r="R20" s="1188"/>
      <c r="S20" s="1188"/>
      <c r="T20" s="1189"/>
      <c r="U20" s="1181"/>
      <c r="V20" s="1182"/>
      <c r="W20" s="1185">
        <f t="shared" si="1"/>
        <v>0</v>
      </c>
      <c r="X20" s="1186"/>
      <c r="Y20" s="658"/>
    </row>
    <row r="21" spans="1:25" ht="18" customHeight="1">
      <c r="A21" s="106"/>
      <c r="B21" s="622"/>
      <c r="C21" s="108"/>
      <c r="D21" s="104"/>
      <c r="E21" s="107"/>
      <c r="F21" s="407"/>
      <c r="G21" s="108"/>
      <c r="H21" s="420"/>
      <c r="I21" s="109"/>
      <c r="J21" s="483"/>
      <c r="K21" s="105"/>
      <c r="L21" s="483"/>
      <c r="M21" s="109"/>
      <c r="N21" s="483"/>
      <c r="O21" s="683"/>
      <c r="P21" s="479"/>
      <c r="Q21" s="1187"/>
      <c r="R21" s="1188"/>
      <c r="S21" s="1188"/>
      <c r="T21" s="1189"/>
      <c r="U21" s="1181"/>
      <c r="V21" s="1182"/>
      <c r="W21" s="1185">
        <f t="shared" si="1"/>
        <v>0</v>
      </c>
      <c r="X21" s="1186"/>
      <c r="Y21" s="658"/>
    </row>
    <row r="22" spans="1:25" ht="18" customHeight="1">
      <c r="A22" s="106"/>
      <c r="B22" s="622"/>
      <c r="C22" s="108"/>
      <c r="D22" s="104"/>
      <c r="E22" s="107"/>
      <c r="F22" s="407"/>
      <c r="G22" s="108"/>
      <c r="H22" s="420"/>
      <c r="I22" s="109"/>
      <c r="J22" s="483"/>
      <c r="K22" s="105"/>
      <c r="L22" s="483"/>
      <c r="M22" s="109"/>
      <c r="N22" s="483"/>
      <c r="O22" s="683"/>
      <c r="P22" s="479"/>
      <c r="Q22" s="1187"/>
      <c r="R22" s="1188"/>
      <c r="S22" s="1188"/>
      <c r="T22" s="1189"/>
      <c r="U22" s="1181"/>
      <c r="V22" s="1182"/>
      <c r="W22" s="1185">
        <f t="shared" si="1"/>
        <v>0</v>
      </c>
      <c r="X22" s="1186"/>
      <c r="Y22" s="658"/>
    </row>
    <row r="23" spans="1:25" ht="18" customHeight="1">
      <c r="A23" s="106"/>
      <c r="B23" s="622"/>
      <c r="C23" s="108"/>
      <c r="D23" s="104"/>
      <c r="E23" s="107"/>
      <c r="F23" s="407"/>
      <c r="G23" s="108"/>
      <c r="H23" s="420"/>
      <c r="I23" s="109"/>
      <c r="J23" s="483"/>
      <c r="K23" s="105"/>
      <c r="L23" s="483"/>
      <c r="M23" s="109"/>
      <c r="N23" s="483"/>
      <c r="O23" s="683"/>
      <c r="P23" s="479"/>
      <c r="Q23" s="1187"/>
      <c r="R23" s="1188"/>
      <c r="S23" s="1188"/>
      <c r="T23" s="1189"/>
      <c r="U23" s="1181"/>
      <c r="V23" s="1182"/>
      <c r="W23" s="1185">
        <f t="shared" si="1"/>
        <v>0</v>
      </c>
      <c r="X23" s="1186"/>
      <c r="Y23" s="658"/>
    </row>
    <row r="24" spans="1:25" ht="18" customHeight="1">
      <c r="A24" s="106"/>
      <c r="B24" s="622" t="str">
        <f t="shared" si="0"/>
        <v/>
      </c>
      <c r="C24" s="108"/>
      <c r="D24" s="104"/>
      <c r="E24" s="107"/>
      <c r="F24" s="407"/>
      <c r="G24" s="108"/>
      <c r="H24" s="420"/>
      <c r="I24" s="109"/>
      <c r="J24" s="483"/>
      <c r="K24" s="105"/>
      <c r="L24" s="483"/>
      <c r="M24" s="109"/>
      <c r="N24" s="483"/>
      <c r="O24" s="683"/>
      <c r="P24" s="479"/>
      <c r="Q24" s="1187"/>
      <c r="R24" s="1188"/>
      <c r="S24" s="1188"/>
      <c r="T24" s="1189"/>
      <c r="U24" s="1181"/>
      <c r="V24" s="1182"/>
      <c r="W24" s="1185">
        <f t="shared" si="1"/>
        <v>0</v>
      </c>
      <c r="X24" s="1186"/>
      <c r="Y24" s="658"/>
    </row>
    <row r="25" spans="1:25" ht="18" customHeight="1">
      <c r="A25" s="106"/>
      <c r="B25" s="622" t="str">
        <f t="shared" si="0"/>
        <v/>
      </c>
      <c r="C25" s="108"/>
      <c r="D25" s="104"/>
      <c r="E25" s="107"/>
      <c r="F25" s="407"/>
      <c r="G25" s="108"/>
      <c r="H25" s="420"/>
      <c r="I25" s="109"/>
      <c r="J25" s="483"/>
      <c r="K25" s="105"/>
      <c r="L25" s="483"/>
      <c r="M25" s="109"/>
      <c r="N25" s="483"/>
      <c r="O25" s="683"/>
      <c r="P25" s="479"/>
      <c r="Q25" s="1187"/>
      <c r="R25" s="1188"/>
      <c r="S25" s="1188"/>
      <c r="T25" s="1189"/>
      <c r="U25" s="1181"/>
      <c r="V25" s="1182"/>
      <c r="W25" s="1185">
        <f t="shared" si="1"/>
        <v>0</v>
      </c>
      <c r="X25" s="1186"/>
      <c r="Y25" s="658"/>
    </row>
    <row r="26" spans="1:25" ht="18" customHeight="1">
      <c r="A26" s="106"/>
      <c r="B26" s="622" t="str">
        <f t="shared" si="0"/>
        <v/>
      </c>
      <c r="C26" s="108"/>
      <c r="D26" s="104"/>
      <c r="E26" s="107"/>
      <c r="F26" s="407"/>
      <c r="G26" s="108"/>
      <c r="H26" s="420"/>
      <c r="I26" s="109"/>
      <c r="J26" s="483"/>
      <c r="K26" s="105"/>
      <c r="L26" s="483"/>
      <c r="M26" s="109"/>
      <c r="N26" s="483"/>
      <c r="O26" s="683"/>
      <c r="P26" s="479"/>
      <c r="Q26" s="1187"/>
      <c r="R26" s="1188"/>
      <c r="S26" s="1188"/>
      <c r="T26" s="1189"/>
      <c r="U26" s="1181"/>
      <c r="V26" s="1182"/>
      <c r="W26" s="1185">
        <f t="shared" si="1"/>
        <v>0</v>
      </c>
      <c r="X26" s="1186"/>
      <c r="Y26" s="658"/>
    </row>
    <row r="27" spans="1:25" ht="18" customHeight="1" thickBot="1">
      <c r="A27" s="110"/>
      <c r="B27" s="623" t="str">
        <f t="shared" si="0"/>
        <v/>
      </c>
      <c r="C27" s="112"/>
      <c r="D27" s="549"/>
      <c r="E27" s="111"/>
      <c r="F27" s="408"/>
      <c r="G27" s="112"/>
      <c r="H27" s="421"/>
      <c r="I27" s="113">
        <f>H28*37</f>
        <v>1850</v>
      </c>
      <c r="J27" s="484"/>
      <c r="K27" s="271"/>
      <c r="L27" s="484"/>
      <c r="M27" s="113"/>
      <c r="N27" s="484"/>
      <c r="O27" s="714"/>
      <c r="P27" s="480"/>
      <c r="Q27" s="1195"/>
      <c r="R27" s="1196"/>
      <c r="S27" s="1196"/>
      <c r="T27" s="1197"/>
      <c r="U27" s="1208"/>
      <c r="V27" s="1209"/>
      <c r="W27" s="1185">
        <f t="shared" si="1"/>
        <v>0</v>
      </c>
      <c r="X27" s="1186"/>
      <c r="Y27" s="659"/>
    </row>
    <row r="28" spans="1:25" ht="18" customHeight="1" thickTop="1" thickBot="1">
      <c r="A28" s="114"/>
      <c r="B28" s="115"/>
      <c r="C28" s="1128"/>
      <c r="D28" s="1128"/>
      <c r="E28" s="116"/>
      <c r="F28" s="419"/>
      <c r="G28" s="117"/>
      <c r="H28" s="621">
        <f>ROUNDDOWN(SUM(H11:H27),0)</f>
        <v>50</v>
      </c>
      <c r="I28" s="620">
        <f>SUM(I11:I27)</f>
        <v>1850</v>
      </c>
      <c r="J28" s="481"/>
      <c r="K28" s="620">
        <f>SUM(K11:K27)</f>
        <v>0</v>
      </c>
      <c r="L28" s="481"/>
      <c r="M28" s="620">
        <f>SUM(M11:M27)</f>
        <v>1100</v>
      </c>
      <c r="N28" s="481"/>
      <c r="O28" s="620">
        <f>SUM(O11:O27)</f>
        <v>0</v>
      </c>
      <c r="P28" s="681"/>
      <c r="Q28" s="1198"/>
      <c r="R28" s="1198"/>
      <c r="S28" s="1198"/>
      <c r="T28" s="1199"/>
      <c r="U28" s="1200">
        <f>SUM(W11:X27)</f>
        <v>0</v>
      </c>
      <c r="V28" s="1201"/>
      <c r="W28" s="1201"/>
      <c r="X28" s="1202"/>
      <c r="Y28" s="550"/>
    </row>
    <row r="29" spans="1:25" ht="25.5" customHeight="1" thickBot="1">
      <c r="Q29" s="425"/>
      <c r="R29" s="425"/>
      <c r="S29" s="425"/>
      <c r="T29" s="426" t="s">
        <v>235</v>
      </c>
      <c r="U29" s="1203">
        <f>SUM(I28:M28,O28,U28)</f>
        <v>2950</v>
      </c>
      <c r="V29" s="1204"/>
      <c r="W29" s="1204"/>
      <c r="X29" s="1205"/>
    </row>
    <row r="30" spans="1:25" ht="18" customHeight="1" thickBot="1">
      <c r="Q30" s="118"/>
      <c r="R30" s="6"/>
      <c r="S30" s="118"/>
      <c r="T30" s="119"/>
      <c r="U30" s="5"/>
      <c r="V30" s="5"/>
      <c r="W30" s="5"/>
      <c r="X30" s="5"/>
    </row>
    <row r="31" spans="1:25" ht="18" customHeight="1" thickBot="1">
      <c r="A31" s="1153" t="s">
        <v>84</v>
      </c>
      <c r="B31" s="977"/>
      <c r="C31" s="977"/>
      <c r="D31" s="977"/>
      <c r="E31" s="977"/>
      <c r="F31" s="977"/>
      <c r="G31" s="977"/>
      <c r="H31" s="977"/>
      <c r="I31" s="977"/>
      <c r="J31" s="977"/>
      <c r="K31" s="977"/>
      <c r="L31" s="977"/>
      <c r="M31" s="978"/>
      <c r="Q31" s="678" t="s">
        <v>266</v>
      </c>
      <c r="R31" s="679"/>
      <c r="S31" s="679"/>
      <c r="T31" s="680"/>
      <c r="U31" s="1206">
        <v>45601</v>
      </c>
      <c r="V31" s="1206"/>
      <c r="W31" s="1206"/>
      <c r="X31" s="1207"/>
    </row>
    <row r="32" spans="1:25" s="120" customFormat="1" ht="18" customHeight="1">
      <c r="A32" s="1154" t="s">
        <v>85</v>
      </c>
      <c r="B32" s="1155"/>
      <c r="C32" s="1155"/>
      <c r="D32" s="1156"/>
      <c r="E32" s="422" t="s">
        <v>86</v>
      </c>
      <c r="F32" s="1168" t="s">
        <v>87</v>
      </c>
      <c r="G32" s="1169"/>
      <c r="H32" s="1157" t="s">
        <v>85</v>
      </c>
      <c r="I32" s="1158"/>
      <c r="J32" s="1159"/>
      <c r="K32" s="270" t="s">
        <v>86</v>
      </c>
      <c r="L32" s="1160" t="s">
        <v>87</v>
      </c>
      <c r="M32" s="1161"/>
      <c r="S32" s="118"/>
      <c r="Y32" s="15"/>
    </row>
    <row r="33" spans="1:13" ht="18" customHeight="1">
      <c r="A33" s="1162">
        <v>1</v>
      </c>
      <c r="B33" s="1163"/>
      <c r="C33" s="1164"/>
      <c r="D33" s="1165"/>
      <c r="E33" s="624">
        <f ca="1">SUMIF(Q:T,C33,U:V)</f>
        <v>0</v>
      </c>
      <c r="F33" s="1166">
        <f ca="1">E33*1210</f>
        <v>0</v>
      </c>
      <c r="G33" s="1167"/>
      <c r="H33" s="121">
        <v>4</v>
      </c>
      <c r="I33" s="1164"/>
      <c r="J33" s="1165"/>
      <c r="K33" s="624">
        <f ca="1">SUMIF(Q:T,I33,U:V)</f>
        <v>0</v>
      </c>
      <c r="L33" s="1166">
        <f ca="1">K33*1210</f>
        <v>0</v>
      </c>
      <c r="M33" s="1167"/>
    </row>
    <row r="34" spans="1:13" ht="18" customHeight="1">
      <c r="A34" s="1176">
        <v>2</v>
      </c>
      <c r="B34" s="1177"/>
      <c r="C34" s="1178"/>
      <c r="D34" s="1179"/>
      <c r="E34" s="624">
        <f ca="1">SUMIF(Q:T,C34,U:V)</f>
        <v>0</v>
      </c>
      <c r="F34" s="1180">
        <f ca="1">E34*1210</f>
        <v>0</v>
      </c>
      <c r="G34" s="1127"/>
      <c r="H34" s="122">
        <v>5</v>
      </c>
      <c r="I34" s="1178"/>
      <c r="J34" s="1179"/>
      <c r="K34" s="624">
        <f ca="1">SUMIF(Q:T,I34,U:V)</f>
        <v>0</v>
      </c>
      <c r="L34" s="1180">
        <f ca="1">K34*1210</f>
        <v>0</v>
      </c>
      <c r="M34" s="1127"/>
    </row>
    <row r="35" spans="1:13" ht="18" customHeight="1">
      <c r="A35" s="1171">
        <v>3</v>
      </c>
      <c r="B35" s="1172"/>
      <c r="C35" s="1173"/>
      <c r="D35" s="1174"/>
      <c r="E35" s="625">
        <f ca="1">SUMIF(Q:T,C35,U:V)</f>
        <v>0</v>
      </c>
      <c r="F35" s="1175">
        <f ca="1">E35*1210</f>
        <v>0</v>
      </c>
      <c r="G35" s="1125"/>
      <c r="H35" s="123">
        <v>6</v>
      </c>
      <c r="I35" s="1173"/>
      <c r="J35" s="1174"/>
      <c r="K35" s="625">
        <f ca="1">SUMIF(Q:T,I35,U:V)</f>
        <v>0</v>
      </c>
      <c r="L35" s="1175">
        <f ca="1">K35*1210</f>
        <v>0</v>
      </c>
      <c r="M35" s="1125"/>
    </row>
    <row r="36" spans="1:13" ht="18" customHeight="1"/>
    <row r="37" spans="1:13" ht="18" customHeight="1">
      <c r="A37" s="124" t="s">
        <v>88</v>
      </c>
    </row>
    <row r="38" spans="1:13">
      <c r="A38" s="1123" t="s">
        <v>171</v>
      </c>
      <c r="B38" s="1123"/>
      <c r="C38" s="1123"/>
      <c r="D38" s="1123"/>
      <c r="E38" s="1123"/>
      <c r="F38" s="1123"/>
      <c r="G38" s="1123"/>
    </row>
    <row r="39" spans="1:13">
      <c r="A39" s="15"/>
    </row>
    <row r="40" spans="1:13">
      <c r="A40" s="15"/>
    </row>
    <row r="41" spans="1:13">
      <c r="A41" s="15"/>
    </row>
    <row r="42" spans="1:13">
      <c r="A42" s="15"/>
    </row>
    <row r="43" spans="1:13">
      <c r="A43" s="15"/>
    </row>
    <row r="44" spans="1:13">
      <c r="A44" s="15"/>
    </row>
    <row r="45" spans="1:13">
      <c r="A45" s="15"/>
    </row>
    <row r="46" spans="1:13">
      <c r="A46" s="15"/>
    </row>
    <row r="47" spans="1:13">
      <c r="A47" s="15"/>
    </row>
    <row r="48" spans="1:13">
      <c r="A48" s="15"/>
    </row>
    <row r="49" spans="1:18">
      <c r="A49" s="15"/>
    </row>
    <row r="50" spans="1:18">
      <c r="A50" s="15"/>
    </row>
    <row r="51" spans="1:18">
      <c r="A51" s="15"/>
    </row>
    <row r="52" spans="1:18">
      <c r="A52" s="15"/>
    </row>
    <row r="53" spans="1:18">
      <c r="A53" s="15"/>
    </row>
    <row r="54" spans="1:18">
      <c r="A54" s="15"/>
    </row>
    <row r="55" spans="1:18">
      <c r="A55" s="15"/>
    </row>
    <row r="56" spans="1:18">
      <c r="A56" s="15"/>
    </row>
    <row r="57" spans="1:18">
      <c r="A57" s="15"/>
    </row>
    <row r="58" spans="1:18">
      <c r="A58" s="15"/>
    </row>
    <row r="59" spans="1:18">
      <c r="A59" s="15"/>
    </row>
    <row r="60" spans="1:18">
      <c r="A60" s="15"/>
    </row>
    <row r="61" spans="1:18">
      <c r="A61" s="15"/>
    </row>
    <row r="62" spans="1:18">
      <c r="A62" s="15"/>
    </row>
    <row r="63" spans="1:18">
      <c r="J63" s="1152"/>
      <c r="K63" s="1152"/>
      <c r="L63" s="1152"/>
    </row>
    <row r="64" spans="1:18">
      <c r="J64" s="1152"/>
      <c r="K64" s="1152"/>
      <c r="L64" s="1152"/>
      <c r="M64" s="1152"/>
      <c r="N64" s="1152"/>
      <c r="O64" s="1152"/>
      <c r="P64" s="1152"/>
      <c r="Q64" s="1152"/>
      <c r="R64" s="1152"/>
    </row>
    <row r="65" spans="10:18">
      <c r="J65" s="1152"/>
      <c r="K65" s="1152"/>
      <c r="L65" s="1152"/>
      <c r="M65" s="1152"/>
      <c r="N65" s="1152"/>
      <c r="O65" s="1152"/>
      <c r="P65" s="1152"/>
      <c r="Q65" s="1152"/>
      <c r="R65" s="1152"/>
    </row>
    <row r="66" spans="10:18">
      <c r="J66" s="1152"/>
      <c r="K66" s="1152"/>
      <c r="L66" s="1152"/>
      <c r="M66" s="1152"/>
      <c r="N66" s="1152"/>
      <c r="O66" s="1152"/>
      <c r="P66" s="1152"/>
      <c r="Q66" s="1152"/>
      <c r="R66" s="1152"/>
    </row>
    <row r="67" spans="10:18">
      <c r="J67" s="1152"/>
      <c r="K67" s="1152"/>
      <c r="L67" s="1152"/>
      <c r="M67" s="1152"/>
      <c r="N67" s="1152"/>
      <c r="O67" s="1152"/>
      <c r="P67" s="1152"/>
      <c r="Q67" s="1152"/>
      <c r="R67" s="1152"/>
    </row>
    <row r="68" spans="10:18">
      <c r="J68" s="1152"/>
      <c r="K68" s="1152"/>
      <c r="L68" s="1152"/>
      <c r="M68" s="1152"/>
      <c r="N68" s="1152"/>
      <c r="O68" s="1152"/>
      <c r="P68" s="1152"/>
      <c r="Q68" s="1152"/>
      <c r="R68" s="1152"/>
    </row>
  </sheetData>
  <mergeCells count="111">
    <mergeCell ref="A2:B2"/>
    <mergeCell ref="H2:N2"/>
    <mergeCell ref="T2:W2"/>
    <mergeCell ref="A4:P4"/>
    <mergeCell ref="T4:W4"/>
    <mergeCell ref="T5:W5"/>
    <mergeCell ref="A8:D8"/>
    <mergeCell ref="E8:H8"/>
    <mergeCell ref="J8:T8"/>
    <mergeCell ref="A9:A10"/>
    <mergeCell ref="B9:B10"/>
    <mergeCell ref="C9:C10"/>
    <mergeCell ref="D9:D10"/>
    <mergeCell ref="E9:G10"/>
    <mergeCell ref="H9:H10"/>
    <mergeCell ref="I9:I10"/>
    <mergeCell ref="P9:P10"/>
    <mergeCell ref="Q9:T10"/>
    <mergeCell ref="U9:X9"/>
    <mergeCell ref="Y9:Y10"/>
    <mergeCell ref="U10:V10"/>
    <mergeCell ref="W10:X10"/>
    <mergeCell ref="J9:J10"/>
    <mergeCell ref="K9:K10"/>
    <mergeCell ref="L9:L10"/>
    <mergeCell ref="M9:M10"/>
    <mergeCell ref="N9:N10"/>
    <mergeCell ref="O9:O10"/>
    <mergeCell ref="Q13:T13"/>
    <mergeCell ref="U13:V13"/>
    <mergeCell ref="W13:X13"/>
    <mergeCell ref="Q14:T14"/>
    <mergeCell ref="U14:V14"/>
    <mergeCell ref="W14:X14"/>
    <mergeCell ref="Q11:T11"/>
    <mergeCell ref="U11:V11"/>
    <mergeCell ref="W11:X11"/>
    <mergeCell ref="Q12:T12"/>
    <mergeCell ref="U12:V12"/>
    <mergeCell ref="W12:X12"/>
    <mergeCell ref="Q17:T17"/>
    <mergeCell ref="U17:V17"/>
    <mergeCell ref="W17:X17"/>
    <mergeCell ref="Q18:T18"/>
    <mergeCell ref="U18:V18"/>
    <mergeCell ref="W18:X18"/>
    <mergeCell ref="Q15:T15"/>
    <mergeCell ref="U15:V15"/>
    <mergeCell ref="W15:X15"/>
    <mergeCell ref="Q16:T16"/>
    <mergeCell ref="U16:V16"/>
    <mergeCell ref="W16:X16"/>
    <mergeCell ref="Q21:T21"/>
    <mergeCell ref="U21:V21"/>
    <mergeCell ref="W21:X21"/>
    <mergeCell ref="Q22:T22"/>
    <mergeCell ref="U22:V22"/>
    <mergeCell ref="W22:X22"/>
    <mergeCell ref="Q19:T19"/>
    <mergeCell ref="U19:V19"/>
    <mergeCell ref="W19:X19"/>
    <mergeCell ref="Q20:T20"/>
    <mergeCell ref="U20:V20"/>
    <mergeCell ref="W20:X20"/>
    <mergeCell ref="Q25:T25"/>
    <mergeCell ref="U25:V25"/>
    <mergeCell ref="W25:X25"/>
    <mergeCell ref="Q26:T26"/>
    <mergeCell ref="U26:V26"/>
    <mergeCell ref="W26:X26"/>
    <mergeCell ref="Q23:T23"/>
    <mergeCell ref="U23:V23"/>
    <mergeCell ref="W23:X23"/>
    <mergeCell ref="Q24:T24"/>
    <mergeCell ref="U24:V24"/>
    <mergeCell ref="W24:X24"/>
    <mergeCell ref="U29:X29"/>
    <mergeCell ref="A31:M31"/>
    <mergeCell ref="U31:X31"/>
    <mergeCell ref="A32:D32"/>
    <mergeCell ref="F32:G32"/>
    <mergeCell ref="H32:J32"/>
    <mergeCell ref="L32:M32"/>
    <mergeCell ref="Q27:T27"/>
    <mergeCell ref="U27:V27"/>
    <mergeCell ref="W27:X27"/>
    <mergeCell ref="C28:D28"/>
    <mergeCell ref="Q28:T28"/>
    <mergeCell ref="U28:X28"/>
    <mergeCell ref="A33:B33"/>
    <mergeCell ref="C33:D33"/>
    <mergeCell ref="F33:G33"/>
    <mergeCell ref="I33:J33"/>
    <mergeCell ref="L33:M33"/>
    <mergeCell ref="A34:B34"/>
    <mergeCell ref="C34:D34"/>
    <mergeCell ref="F34:G34"/>
    <mergeCell ref="I34:J34"/>
    <mergeCell ref="L34:M34"/>
    <mergeCell ref="J63:L63"/>
    <mergeCell ref="J64:R64"/>
    <mergeCell ref="J65:R65"/>
    <mergeCell ref="J66:R66"/>
    <mergeCell ref="J67:R67"/>
    <mergeCell ref="J68:R68"/>
    <mergeCell ref="A35:B35"/>
    <mergeCell ref="C35:D35"/>
    <mergeCell ref="F35:G35"/>
    <mergeCell ref="I35:J35"/>
    <mergeCell ref="L35:M35"/>
    <mergeCell ref="A38:G38"/>
  </mergeCells>
  <phoneticPr fontId="1"/>
  <conditionalFormatting sqref="E8">
    <cfRule type="expression" dxfId="9" priority="2">
      <formula>$X$6="○"</formula>
    </cfRule>
    <cfRule type="expression" dxfId="8" priority="3">
      <formula>$X$4="○"</formula>
    </cfRule>
  </conditionalFormatting>
  <conditionalFormatting sqref="I8">
    <cfRule type="expression" dxfId="7" priority="5">
      <formula>$X$6="○"</formula>
    </cfRule>
  </conditionalFormatting>
  <conditionalFormatting sqref="J8">
    <cfRule type="expression" dxfId="6" priority="6">
      <formula>$X$6="○"</formula>
    </cfRule>
    <cfRule type="expression" dxfId="5" priority="7">
      <formula>$X$5="○"</formula>
    </cfRule>
  </conditionalFormatting>
  <conditionalFormatting sqref="K11:K27 O11:O27 Q11:X27">
    <cfRule type="expression" dxfId="4" priority="1">
      <formula>$X$6="○"</formula>
    </cfRule>
  </conditionalFormatting>
  <dataValidations count="14">
    <dataValidation type="list" showInputMessage="1" showErrorMessage="1" sqref="S4:S5 X2 S2">
      <formula1>"　　,○"</formula1>
    </dataValidation>
    <dataValidation type="list" allowBlank="1" showInputMessage="1" showErrorMessage="1" sqref="I8">
      <formula1>"✓,　"</formula1>
    </dataValidation>
    <dataValidation type="list" allowBlank="1" showInputMessage="1" promptTitle="【⇔を選択した場合】" prompt="往復分の距離を記入してください。_x000a_" sqref="F14 F18 F21:F27">
      <formula1>"⇒,⇔,－"</formula1>
    </dataValidation>
    <dataValidation allowBlank="1" showInputMessage="1" showErrorMessage="1" prompt="日付から距離までは様式4からコピー&amp;ペーストして記入いただけます。" sqref="D16:D27 D11:D14"/>
    <dataValidation allowBlank="1" showInputMessage="1" showErrorMessage="1" prompt="最終支払日のみ記入してください。" sqref="U31"/>
    <dataValidation allowBlank="1" showInputMessage="1" showErrorMessage="1" prompt="手入力しないでください。" sqref="H28"/>
    <dataValidation type="list" showInputMessage="1" showErrorMessage="1" prompt="複数台ある場合は、右記のプルダウンより当該車両を選択してください。" sqref="X4:X6">
      <formula1>"　　,○"</formula1>
    </dataValidation>
    <dataValidation type="list" allowBlank="1" showInputMessage="1" prompt="複数台ある場合は、プルダウンより当該車両を選択してください。手入力も可能です。_x000a_" sqref="Y6">
      <formula1>"自家用車①,自家用車②,自家用車③"</formula1>
    </dataValidation>
    <dataValidation type="list" allowBlank="1" showInputMessage="1" prompt="複数台ある場合は、プルダウンより当該車両を選択してください。手入力も可能です。" sqref="Y4">
      <formula1>"レンタカー①,レンタカー②,レンタカー③"</formula1>
    </dataValidation>
    <dataValidation allowBlank="1" showInputMessage="1" showErrorMessage="1" prompt="様式2上で、稼働されている人か確認してください。_x000a_" sqref="Q11:T27"/>
    <dataValidation allowBlank="1" showInputMessage="1" showErrorMessage="1" prompt="運転者氏名欄と完全一致するよう記載してください。_x000a_" sqref="C33:D35 I33:J35"/>
    <dataValidation type="list" allowBlank="1" showInputMessage="1" prompt="複数台ある場合は、プルダウンより当該車両を選択してください。手入力も可能です。_x000a_" sqref="Y5">
      <formula1>"団体所有車両①,団体所有車両②,団体所有車両③"</formula1>
    </dataValidation>
    <dataValidation allowBlank="1" showInputMessage="1" showErrorMessage="1" prompt="30分未満は切り捨て、30分は切り上げして記入してください。_x000a_ただし最初の1時間は30分未満でも1時間で計上可能です。_x000a_なお、運転者１人につき１日当たりの運転時間は安全上4時間が上限となります。_x000a_" sqref="U11:V27"/>
    <dataValidation type="list" allowBlank="1" showInputMessage="1" promptTitle="【⇔を選択した場合】" prompt="往復分の距離と単価を記入してください。_x000a_" sqref="F19:F20 F15:F17 F11:F13">
      <formula1>"⇒,⇔,－"</formula1>
    </dataValidation>
  </dataValidations>
  <pageMargins left="0.7" right="0.7" top="0.75" bottom="0.75" header="0.3" footer="0.3"/>
  <pageSetup paperSize="9" scale="5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H54"/>
  <sheetViews>
    <sheetView showGridLines="0" zoomScale="90" zoomScaleNormal="90" zoomScaleSheetLayoutView="100" zoomScalePageLayoutView="80" workbookViewId="0">
      <selection activeCell="AX17" sqref="AX17"/>
    </sheetView>
  </sheetViews>
  <sheetFormatPr defaultColWidth="2.85546875" defaultRowHeight="13.5"/>
  <cols>
    <col min="1" max="1" width="2.85546875" style="125"/>
    <col min="2" max="2" width="4.7109375" style="125" customWidth="1"/>
    <col min="3" max="6" width="2.85546875" style="125"/>
    <col min="7" max="7" width="3.28515625" style="125" customWidth="1"/>
    <col min="8" max="19" width="2.85546875" style="125"/>
    <col min="20" max="20" width="6.28515625" style="125" customWidth="1"/>
    <col min="21" max="21" width="2.85546875" style="125"/>
    <col min="22" max="22" width="3.5703125" style="125" customWidth="1"/>
    <col min="23" max="26" width="2.85546875" style="125"/>
    <col min="27" max="27" width="4.7109375" style="125" customWidth="1"/>
    <col min="28" max="28" width="11.42578125" style="125" customWidth="1"/>
    <col min="29" max="29" width="4.7109375" style="125" customWidth="1"/>
    <col min="30" max="30" width="12.140625" style="125" customWidth="1"/>
    <col min="31" max="36" width="2.85546875" style="125"/>
    <col min="37" max="37" width="2.85546875" style="125" customWidth="1"/>
    <col min="38" max="16384" width="2.85546875" style="125"/>
  </cols>
  <sheetData>
    <row r="1" spans="1:30" ht="56.25" customHeight="1"/>
    <row r="2" spans="1:30" s="6" customFormat="1" ht="22.7" customHeight="1">
      <c r="A2" s="1269" t="s">
        <v>89</v>
      </c>
      <c r="B2" s="1269"/>
      <c r="C2" s="1269"/>
      <c r="D2" s="1269"/>
      <c r="Q2" s="1152"/>
      <c r="R2" s="1152"/>
      <c r="S2" s="440"/>
      <c r="T2" s="440"/>
      <c r="U2" s="440"/>
      <c r="V2" s="5" t="s">
        <v>160</v>
      </c>
      <c r="W2" s="1274">
        <v>45598</v>
      </c>
      <c r="X2" s="1274"/>
      <c r="Y2" s="1274"/>
      <c r="Z2" s="1274"/>
      <c r="AA2" s="1274"/>
      <c r="AB2" s="1274"/>
      <c r="AC2" s="1274"/>
      <c r="AD2" s="1274"/>
    </row>
    <row r="3" spans="1:30" s="6" customFormat="1" ht="24.75" customHeight="1">
      <c r="A3" s="125"/>
      <c r="B3" s="125"/>
    </row>
    <row r="4" spans="1:30" s="6" customFormat="1" ht="13.7" customHeight="1">
      <c r="B4" s="1272" t="s">
        <v>308</v>
      </c>
      <c r="C4" s="1272"/>
      <c r="D4" s="1272"/>
      <c r="E4" s="1272"/>
      <c r="F4" s="1272"/>
      <c r="G4" s="1272"/>
      <c r="H4" s="1272"/>
      <c r="I4" s="1272"/>
      <c r="J4" s="1272"/>
      <c r="K4" s="1272"/>
      <c r="L4" s="1272"/>
      <c r="M4" s="1270" t="s">
        <v>90</v>
      </c>
      <c r="N4" s="1270"/>
    </row>
    <row r="5" spans="1:30" s="6" customFormat="1">
      <c r="A5" s="126"/>
      <c r="B5" s="1273" t="s">
        <v>309</v>
      </c>
      <c r="C5" s="1273"/>
      <c r="D5" s="1273"/>
      <c r="E5" s="1273"/>
      <c r="F5" s="1273"/>
      <c r="G5" s="1273"/>
      <c r="H5" s="1273"/>
      <c r="I5" s="1273"/>
      <c r="J5" s="1273"/>
      <c r="K5" s="1273"/>
      <c r="L5" s="1273"/>
      <c r="M5" s="1271"/>
      <c r="N5" s="1271"/>
    </row>
    <row r="8" spans="1:30" s="6" customFormat="1" ht="17.25">
      <c r="A8" s="1134" t="s">
        <v>91</v>
      </c>
      <c r="B8" s="1134"/>
      <c r="C8" s="1134"/>
      <c r="D8" s="1134"/>
      <c r="E8" s="1134"/>
      <c r="F8" s="1134"/>
      <c r="G8" s="1134"/>
      <c r="H8" s="1134"/>
      <c r="I8" s="1134"/>
      <c r="J8" s="1134"/>
      <c r="K8" s="1134"/>
      <c r="L8" s="1134"/>
      <c r="M8" s="1134"/>
      <c r="N8" s="1134"/>
      <c r="O8" s="1134"/>
      <c r="P8" s="1134"/>
      <c r="Q8" s="1134"/>
      <c r="R8" s="1134"/>
      <c r="S8" s="1134"/>
      <c r="T8" s="1134"/>
      <c r="U8" s="1134"/>
      <c r="V8" s="1134"/>
      <c r="W8" s="1134"/>
      <c r="X8" s="1134"/>
      <c r="Y8" s="1134"/>
      <c r="Z8" s="1134"/>
      <c r="AA8" s="1134"/>
      <c r="AB8" s="1134"/>
      <c r="AC8" s="1134"/>
      <c r="AD8" s="1134"/>
    </row>
    <row r="9" spans="1:30" s="6" customFormat="1" ht="35.450000000000003" customHeight="1">
      <c r="A9" s="1258" t="s">
        <v>491</v>
      </c>
      <c r="B9" s="1258"/>
      <c r="C9" s="1258"/>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row>
    <row r="11" spans="1:30" s="6" customFormat="1" ht="21.75" customHeight="1">
      <c r="A11" s="1259" t="s">
        <v>92</v>
      </c>
      <c r="B11" s="1260"/>
      <c r="C11" s="1260"/>
      <c r="D11" s="1260"/>
      <c r="E11" s="1260"/>
      <c r="F11" s="1261"/>
      <c r="G11" s="1262" t="s">
        <v>411</v>
      </c>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4"/>
    </row>
    <row r="12" spans="1:30" s="6" customFormat="1" ht="21.2" customHeight="1">
      <c r="B12" s="15"/>
      <c r="C12" s="15"/>
      <c r="D12" s="15"/>
      <c r="E12" s="15"/>
      <c r="F12" s="15"/>
      <c r="G12" s="19"/>
      <c r="H12" s="19"/>
      <c r="I12" s="19"/>
      <c r="J12" s="19"/>
      <c r="K12" s="19"/>
      <c r="L12" s="19"/>
      <c r="M12" s="19"/>
      <c r="N12" s="1265"/>
      <c r="O12" s="1265"/>
      <c r="P12" s="1265"/>
      <c r="Q12" s="1265"/>
      <c r="R12" s="1265"/>
      <c r="S12" s="1265"/>
      <c r="T12" s="1265"/>
      <c r="U12" s="1265"/>
      <c r="V12" s="1265"/>
      <c r="W12" s="1265"/>
      <c r="X12" s="1265"/>
      <c r="Y12" s="1265"/>
      <c r="Z12" s="1265"/>
    </row>
    <row r="13" spans="1:30" s="6" customFormat="1" ht="31.7" customHeight="1">
      <c r="A13" s="1266" t="s">
        <v>93</v>
      </c>
      <c r="B13" s="1266"/>
      <c r="C13" s="1266"/>
      <c r="D13" s="1266"/>
      <c r="E13" s="1266"/>
      <c r="F13" s="1266"/>
      <c r="G13" s="1266"/>
      <c r="H13" s="1266"/>
      <c r="I13" s="1266"/>
      <c r="J13" s="1266"/>
      <c r="K13" s="1266"/>
      <c r="L13" s="1266" t="s">
        <v>94</v>
      </c>
      <c r="M13" s="1266"/>
      <c r="N13" s="1266"/>
      <c r="O13" s="1266"/>
      <c r="P13" s="1266"/>
      <c r="Q13" s="1266"/>
      <c r="R13" s="1266"/>
      <c r="S13" s="1266"/>
      <c r="T13" s="1266"/>
      <c r="U13" s="1266"/>
      <c r="V13" s="1266"/>
      <c r="W13" s="1266"/>
      <c r="X13" s="1266"/>
      <c r="Y13" s="1266"/>
      <c r="Z13" s="1266"/>
      <c r="AA13" s="1266"/>
      <c r="AB13" s="127" t="s">
        <v>267</v>
      </c>
      <c r="AC13" s="1267" t="s">
        <v>276</v>
      </c>
      <c r="AD13" s="1268"/>
    </row>
    <row r="14" spans="1:30" s="120" customFormat="1" ht="23.25" customHeight="1">
      <c r="A14" s="1246">
        <v>45567</v>
      </c>
      <c r="B14" s="1247"/>
      <c r="C14" s="1247"/>
      <c r="D14" s="1247"/>
      <c r="E14" s="1247"/>
      <c r="F14" s="1247"/>
      <c r="G14" s="1247"/>
      <c r="H14" s="1248">
        <f t="shared" ref="H14" si="0">IF(A14="","",A14)</f>
        <v>45567</v>
      </c>
      <c r="I14" s="1249"/>
      <c r="J14" s="1249"/>
      <c r="K14" s="1250"/>
      <c r="L14" s="1255" t="s">
        <v>408</v>
      </c>
      <c r="M14" s="1256"/>
      <c r="N14" s="1256"/>
      <c r="O14" s="1256"/>
      <c r="P14" s="1256"/>
      <c r="Q14" s="1256"/>
      <c r="R14" s="1256"/>
      <c r="S14" s="1256"/>
      <c r="T14" s="1256"/>
      <c r="U14" s="1256"/>
      <c r="V14" s="1256"/>
      <c r="W14" s="1256"/>
      <c r="X14" s="1256"/>
      <c r="Y14" s="1256"/>
      <c r="Z14" s="1256"/>
      <c r="AA14" s="1257"/>
      <c r="AB14" s="717" t="s">
        <v>494</v>
      </c>
      <c r="AC14" s="1246">
        <v>45476</v>
      </c>
      <c r="AD14" s="1254"/>
    </row>
    <row r="15" spans="1:30" s="120" customFormat="1" ht="23.25" customHeight="1">
      <c r="A15" s="1246">
        <v>45568</v>
      </c>
      <c r="B15" s="1247"/>
      <c r="C15" s="1247"/>
      <c r="D15" s="1247"/>
      <c r="E15" s="1247"/>
      <c r="F15" s="1247"/>
      <c r="G15" s="1247"/>
      <c r="H15" s="1248">
        <f t="shared" ref="H15:H33" si="1">IF(A15="","",A15)</f>
        <v>45568</v>
      </c>
      <c r="I15" s="1249"/>
      <c r="J15" s="1249"/>
      <c r="K15" s="1250"/>
      <c r="L15" s="1255" t="s">
        <v>409</v>
      </c>
      <c r="M15" s="1256"/>
      <c r="N15" s="1256"/>
      <c r="O15" s="1256"/>
      <c r="P15" s="1256"/>
      <c r="Q15" s="1256"/>
      <c r="R15" s="1256"/>
      <c r="S15" s="1256"/>
      <c r="T15" s="1256"/>
      <c r="U15" s="1256"/>
      <c r="V15" s="1256"/>
      <c r="W15" s="1256"/>
      <c r="X15" s="1256"/>
      <c r="Y15" s="1256"/>
      <c r="Z15" s="1256"/>
      <c r="AA15" s="1257"/>
      <c r="AB15" s="717" t="s">
        <v>495</v>
      </c>
      <c r="AC15" s="1246">
        <v>45476</v>
      </c>
      <c r="AD15" s="1254"/>
    </row>
    <row r="16" spans="1:30" s="120" customFormat="1" ht="23.25" customHeight="1">
      <c r="A16" s="1246">
        <v>45569</v>
      </c>
      <c r="B16" s="1247"/>
      <c r="C16" s="1247"/>
      <c r="D16" s="1247"/>
      <c r="E16" s="1247"/>
      <c r="F16" s="1247"/>
      <c r="G16" s="1247"/>
      <c r="H16" s="1248">
        <f t="shared" si="1"/>
        <v>45569</v>
      </c>
      <c r="I16" s="1249"/>
      <c r="J16" s="1249"/>
      <c r="K16" s="1250"/>
      <c r="L16" s="1255" t="s">
        <v>410</v>
      </c>
      <c r="M16" s="1256"/>
      <c r="N16" s="1256"/>
      <c r="O16" s="1256"/>
      <c r="P16" s="1256"/>
      <c r="Q16" s="1256"/>
      <c r="R16" s="1256"/>
      <c r="S16" s="1256"/>
      <c r="T16" s="1256"/>
      <c r="U16" s="1256"/>
      <c r="V16" s="1256"/>
      <c r="W16" s="1256"/>
      <c r="X16" s="1256"/>
      <c r="Y16" s="1256"/>
      <c r="Z16" s="1256"/>
      <c r="AA16" s="1257"/>
      <c r="AB16" s="717" t="s">
        <v>496</v>
      </c>
      <c r="AC16" s="1246">
        <v>45477</v>
      </c>
      <c r="AD16" s="1254"/>
    </row>
    <row r="17" spans="1:34" s="120" customFormat="1" ht="23.25" customHeight="1">
      <c r="A17" s="1246"/>
      <c r="B17" s="1247"/>
      <c r="C17" s="1247"/>
      <c r="D17" s="1247"/>
      <c r="E17" s="1247"/>
      <c r="F17" s="1247"/>
      <c r="G17" s="1247"/>
      <c r="H17" s="1248" t="str">
        <f t="shared" si="1"/>
        <v/>
      </c>
      <c r="I17" s="1249"/>
      <c r="J17" s="1249"/>
      <c r="K17" s="1250"/>
      <c r="L17" s="1255"/>
      <c r="M17" s="1256"/>
      <c r="N17" s="1256"/>
      <c r="O17" s="1256"/>
      <c r="P17" s="1256"/>
      <c r="Q17" s="1256"/>
      <c r="R17" s="1256"/>
      <c r="S17" s="1256"/>
      <c r="T17" s="1256"/>
      <c r="U17" s="1256"/>
      <c r="V17" s="1256"/>
      <c r="W17" s="1256"/>
      <c r="X17" s="1256"/>
      <c r="Y17" s="1256"/>
      <c r="Z17" s="1256"/>
      <c r="AA17" s="1257"/>
      <c r="AB17" s="717"/>
      <c r="AC17" s="1246"/>
      <c r="AD17" s="1254"/>
    </row>
    <row r="18" spans="1:34" s="120" customFormat="1" ht="23.25" customHeight="1">
      <c r="A18" s="1246"/>
      <c r="B18" s="1247"/>
      <c r="C18" s="1247"/>
      <c r="D18" s="1247"/>
      <c r="E18" s="1247"/>
      <c r="F18" s="1247"/>
      <c r="G18" s="1247"/>
      <c r="H18" s="1248" t="str">
        <f t="shared" si="1"/>
        <v/>
      </c>
      <c r="I18" s="1249"/>
      <c r="J18" s="1249"/>
      <c r="K18" s="1250"/>
      <c r="L18" s="1255"/>
      <c r="M18" s="1256"/>
      <c r="N18" s="1256"/>
      <c r="O18" s="1256"/>
      <c r="P18" s="1256"/>
      <c r="Q18" s="1256"/>
      <c r="R18" s="1256"/>
      <c r="S18" s="1256"/>
      <c r="T18" s="1256"/>
      <c r="U18" s="1256"/>
      <c r="V18" s="1256"/>
      <c r="W18" s="1256"/>
      <c r="X18" s="1256"/>
      <c r="Y18" s="1256"/>
      <c r="Z18" s="1256"/>
      <c r="AA18" s="1257"/>
      <c r="AB18" s="717"/>
      <c r="AC18" s="1246"/>
      <c r="AD18" s="1254"/>
    </row>
    <row r="19" spans="1:34" s="120" customFormat="1" ht="23.25" customHeight="1">
      <c r="A19" s="1246"/>
      <c r="B19" s="1247"/>
      <c r="C19" s="1247"/>
      <c r="D19" s="1247"/>
      <c r="E19" s="1247"/>
      <c r="F19" s="1247"/>
      <c r="G19" s="1247"/>
      <c r="H19" s="1248" t="str">
        <f t="shared" si="1"/>
        <v/>
      </c>
      <c r="I19" s="1249"/>
      <c r="J19" s="1249"/>
      <c r="K19" s="1250"/>
      <c r="L19" s="1251"/>
      <c r="M19" s="1251"/>
      <c r="N19" s="1251"/>
      <c r="O19" s="1251"/>
      <c r="P19" s="1251"/>
      <c r="Q19" s="1251"/>
      <c r="R19" s="1251"/>
      <c r="S19" s="1251"/>
      <c r="T19" s="1251"/>
      <c r="U19" s="1251"/>
      <c r="V19" s="1251"/>
      <c r="W19" s="1251"/>
      <c r="X19" s="1251"/>
      <c r="Y19" s="1251"/>
      <c r="Z19" s="1251"/>
      <c r="AA19" s="1251"/>
      <c r="AB19" s="717"/>
      <c r="AC19" s="1246"/>
      <c r="AD19" s="1254"/>
    </row>
    <row r="20" spans="1:34" s="120" customFormat="1" ht="23.25" customHeight="1">
      <c r="A20" s="1246"/>
      <c r="B20" s="1247"/>
      <c r="C20" s="1247"/>
      <c r="D20" s="1247"/>
      <c r="E20" s="1247"/>
      <c r="F20" s="1247"/>
      <c r="G20" s="1247"/>
      <c r="H20" s="1248" t="str">
        <f t="shared" si="1"/>
        <v/>
      </c>
      <c r="I20" s="1249"/>
      <c r="J20" s="1249"/>
      <c r="K20" s="1250"/>
      <c r="L20" s="1251"/>
      <c r="M20" s="1251"/>
      <c r="N20" s="1251"/>
      <c r="O20" s="1251"/>
      <c r="P20" s="1251"/>
      <c r="Q20" s="1251"/>
      <c r="R20" s="1251"/>
      <c r="S20" s="1251"/>
      <c r="T20" s="1251"/>
      <c r="U20" s="1251"/>
      <c r="V20" s="1251"/>
      <c r="W20" s="1251"/>
      <c r="X20" s="1251"/>
      <c r="Y20" s="1251"/>
      <c r="Z20" s="1251"/>
      <c r="AA20" s="1251"/>
      <c r="AB20" s="717"/>
      <c r="AC20" s="1246"/>
      <c r="AD20" s="1254"/>
      <c r="AF20" s="756"/>
      <c r="AG20" s="756"/>
      <c r="AH20" s="756"/>
    </row>
    <row r="21" spans="1:34" s="120" customFormat="1" ht="23.25" customHeight="1">
      <c r="A21" s="1246"/>
      <c r="B21" s="1247"/>
      <c r="C21" s="1247"/>
      <c r="D21" s="1247"/>
      <c r="E21" s="1247"/>
      <c r="F21" s="1247"/>
      <c r="G21" s="1247"/>
      <c r="H21" s="1248" t="str">
        <f t="shared" si="1"/>
        <v/>
      </c>
      <c r="I21" s="1249"/>
      <c r="J21" s="1249"/>
      <c r="K21" s="1250"/>
      <c r="L21" s="1251"/>
      <c r="M21" s="1251"/>
      <c r="N21" s="1251"/>
      <c r="O21" s="1251"/>
      <c r="P21" s="1251"/>
      <c r="Q21" s="1251"/>
      <c r="R21" s="1251"/>
      <c r="S21" s="1251"/>
      <c r="T21" s="1251"/>
      <c r="U21" s="1251"/>
      <c r="V21" s="1251"/>
      <c r="W21" s="1251"/>
      <c r="X21" s="1251"/>
      <c r="Y21" s="1251"/>
      <c r="Z21" s="1251"/>
      <c r="AA21" s="1251"/>
      <c r="AB21" s="717"/>
      <c r="AC21" s="1246"/>
      <c r="AD21" s="1254"/>
    </row>
    <row r="22" spans="1:34" s="120" customFormat="1" ht="23.25" customHeight="1">
      <c r="A22" s="1246"/>
      <c r="B22" s="1247"/>
      <c r="C22" s="1247"/>
      <c r="D22" s="1247"/>
      <c r="E22" s="1247"/>
      <c r="F22" s="1247"/>
      <c r="G22" s="1247"/>
      <c r="H22" s="1248" t="str">
        <f t="shared" si="1"/>
        <v/>
      </c>
      <c r="I22" s="1249"/>
      <c r="J22" s="1249"/>
      <c r="K22" s="1250"/>
      <c r="L22" s="1251"/>
      <c r="M22" s="1251"/>
      <c r="N22" s="1251"/>
      <c r="O22" s="1251"/>
      <c r="P22" s="1251"/>
      <c r="Q22" s="1251"/>
      <c r="R22" s="1251"/>
      <c r="S22" s="1251"/>
      <c r="T22" s="1251"/>
      <c r="U22" s="1251"/>
      <c r="V22" s="1251"/>
      <c r="W22" s="1251"/>
      <c r="X22" s="1251"/>
      <c r="Y22" s="1251"/>
      <c r="Z22" s="1251"/>
      <c r="AA22" s="1251"/>
      <c r="AB22" s="717"/>
      <c r="AC22" s="1246"/>
      <c r="AD22" s="1254"/>
    </row>
    <row r="23" spans="1:34" s="120" customFormat="1" ht="23.25" customHeight="1">
      <c r="A23" s="1246"/>
      <c r="B23" s="1247"/>
      <c r="C23" s="1247"/>
      <c r="D23" s="1247"/>
      <c r="E23" s="1247"/>
      <c r="F23" s="1247"/>
      <c r="G23" s="1247"/>
      <c r="H23" s="1248" t="str">
        <f t="shared" si="1"/>
        <v/>
      </c>
      <c r="I23" s="1249"/>
      <c r="J23" s="1249"/>
      <c r="K23" s="1250"/>
      <c r="L23" s="1251"/>
      <c r="M23" s="1251"/>
      <c r="N23" s="1251"/>
      <c r="O23" s="1251"/>
      <c r="P23" s="1251"/>
      <c r="Q23" s="1251"/>
      <c r="R23" s="1251"/>
      <c r="S23" s="1251"/>
      <c r="T23" s="1251"/>
      <c r="U23" s="1251"/>
      <c r="V23" s="1251"/>
      <c r="W23" s="1251"/>
      <c r="X23" s="1251"/>
      <c r="Y23" s="1251"/>
      <c r="Z23" s="1251"/>
      <c r="AA23" s="1251"/>
      <c r="AB23" s="717"/>
      <c r="AC23" s="1246"/>
      <c r="AD23" s="1254"/>
    </row>
    <row r="24" spans="1:34" s="120" customFormat="1" ht="23.25" customHeight="1">
      <c r="A24" s="1246"/>
      <c r="B24" s="1247"/>
      <c r="C24" s="1247"/>
      <c r="D24" s="1247"/>
      <c r="E24" s="1247"/>
      <c r="F24" s="1247"/>
      <c r="G24" s="1247"/>
      <c r="H24" s="1248" t="str">
        <f t="shared" si="1"/>
        <v/>
      </c>
      <c r="I24" s="1249"/>
      <c r="J24" s="1249"/>
      <c r="K24" s="1250"/>
      <c r="L24" s="1251"/>
      <c r="M24" s="1251"/>
      <c r="N24" s="1251"/>
      <c r="O24" s="1251"/>
      <c r="P24" s="1251"/>
      <c r="Q24" s="1251"/>
      <c r="R24" s="1251"/>
      <c r="S24" s="1251"/>
      <c r="T24" s="1251"/>
      <c r="U24" s="1251"/>
      <c r="V24" s="1251"/>
      <c r="W24" s="1251"/>
      <c r="X24" s="1251"/>
      <c r="Y24" s="1251"/>
      <c r="Z24" s="1251"/>
      <c r="AA24" s="1251"/>
      <c r="AB24" s="717"/>
      <c r="AC24" s="1246"/>
      <c r="AD24" s="1254"/>
    </row>
    <row r="25" spans="1:34" s="120" customFormat="1" ht="23.25" customHeight="1">
      <c r="A25" s="1246"/>
      <c r="B25" s="1247"/>
      <c r="C25" s="1247"/>
      <c r="D25" s="1247"/>
      <c r="E25" s="1247"/>
      <c r="F25" s="1247"/>
      <c r="G25" s="1247"/>
      <c r="H25" s="1248" t="str">
        <f t="shared" si="1"/>
        <v/>
      </c>
      <c r="I25" s="1249"/>
      <c r="J25" s="1249"/>
      <c r="K25" s="1250"/>
      <c r="L25" s="1251"/>
      <c r="M25" s="1251"/>
      <c r="N25" s="1251"/>
      <c r="O25" s="1251"/>
      <c r="P25" s="1251"/>
      <c r="Q25" s="1251"/>
      <c r="R25" s="1251"/>
      <c r="S25" s="1251"/>
      <c r="T25" s="1251"/>
      <c r="U25" s="1251"/>
      <c r="V25" s="1251"/>
      <c r="W25" s="1251"/>
      <c r="X25" s="1251"/>
      <c r="Y25" s="1251"/>
      <c r="Z25" s="1251"/>
      <c r="AA25" s="1251"/>
      <c r="AB25" s="717"/>
      <c r="AC25" s="1246"/>
      <c r="AD25" s="1254"/>
    </row>
    <row r="26" spans="1:34" s="120" customFormat="1" ht="23.25" customHeight="1">
      <c r="A26" s="1246"/>
      <c r="B26" s="1247"/>
      <c r="C26" s="1247"/>
      <c r="D26" s="1247"/>
      <c r="E26" s="1247"/>
      <c r="F26" s="1247"/>
      <c r="G26" s="1247"/>
      <c r="H26" s="1248" t="str">
        <f t="shared" si="1"/>
        <v/>
      </c>
      <c r="I26" s="1249"/>
      <c r="J26" s="1249"/>
      <c r="K26" s="1250"/>
      <c r="L26" s="1251"/>
      <c r="M26" s="1251"/>
      <c r="N26" s="1251"/>
      <c r="O26" s="1251"/>
      <c r="P26" s="1251"/>
      <c r="Q26" s="1251"/>
      <c r="R26" s="1251"/>
      <c r="S26" s="1251"/>
      <c r="T26" s="1251"/>
      <c r="U26" s="1251"/>
      <c r="V26" s="1251"/>
      <c r="W26" s="1251"/>
      <c r="X26" s="1251"/>
      <c r="Y26" s="1251"/>
      <c r="Z26" s="1251"/>
      <c r="AA26" s="1251"/>
      <c r="AB26" s="717"/>
      <c r="AC26" s="1246"/>
      <c r="AD26" s="1254"/>
    </row>
    <row r="27" spans="1:34" s="120" customFormat="1" ht="23.25" customHeight="1">
      <c r="A27" s="1246"/>
      <c r="B27" s="1247"/>
      <c r="C27" s="1247"/>
      <c r="D27" s="1247"/>
      <c r="E27" s="1247"/>
      <c r="F27" s="1247"/>
      <c r="G27" s="1247"/>
      <c r="H27" s="1248" t="str">
        <f t="shared" si="1"/>
        <v/>
      </c>
      <c r="I27" s="1249"/>
      <c r="J27" s="1249"/>
      <c r="K27" s="1250"/>
      <c r="L27" s="1251"/>
      <c r="M27" s="1251"/>
      <c r="N27" s="1251"/>
      <c r="O27" s="1251"/>
      <c r="P27" s="1251"/>
      <c r="Q27" s="1251"/>
      <c r="R27" s="1251"/>
      <c r="S27" s="1251"/>
      <c r="T27" s="1251"/>
      <c r="U27" s="1251"/>
      <c r="V27" s="1251"/>
      <c r="W27" s="1251"/>
      <c r="X27" s="1251"/>
      <c r="Y27" s="1251"/>
      <c r="Z27" s="1251"/>
      <c r="AA27" s="1251"/>
      <c r="AB27" s="717"/>
      <c r="AC27" s="1246"/>
      <c r="AD27" s="1254"/>
    </row>
    <row r="28" spans="1:34" s="120" customFormat="1" ht="23.25" customHeight="1">
      <c r="A28" s="1246"/>
      <c r="B28" s="1247"/>
      <c r="C28" s="1247"/>
      <c r="D28" s="1247"/>
      <c r="E28" s="1247"/>
      <c r="F28" s="1247"/>
      <c r="G28" s="1247"/>
      <c r="H28" s="1248" t="str">
        <f t="shared" si="1"/>
        <v/>
      </c>
      <c r="I28" s="1249"/>
      <c r="J28" s="1249"/>
      <c r="K28" s="1250"/>
      <c r="L28" s="1251"/>
      <c r="M28" s="1251"/>
      <c r="N28" s="1251"/>
      <c r="O28" s="1251"/>
      <c r="P28" s="1251"/>
      <c r="Q28" s="1251"/>
      <c r="R28" s="1251"/>
      <c r="S28" s="1251"/>
      <c r="T28" s="1251"/>
      <c r="U28" s="1251"/>
      <c r="V28" s="1251"/>
      <c r="W28" s="1251"/>
      <c r="X28" s="1251"/>
      <c r="Y28" s="1251"/>
      <c r="Z28" s="1251"/>
      <c r="AA28" s="1251"/>
      <c r="AB28" s="717"/>
      <c r="AC28" s="1246"/>
      <c r="AD28" s="1254"/>
    </row>
    <row r="29" spans="1:34" s="120" customFormat="1" ht="23.25" customHeight="1">
      <c r="A29" s="1246"/>
      <c r="B29" s="1247"/>
      <c r="C29" s="1247"/>
      <c r="D29" s="1247"/>
      <c r="E29" s="1247"/>
      <c r="F29" s="1247"/>
      <c r="G29" s="1247"/>
      <c r="H29" s="1248" t="str">
        <f t="shared" si="1"/>
        <v/>
      </c>
      <c r="I29" s="1249"/>
      <c r="J29" s="1249"/>
      <c r="K29" s="1250"/>
      <c r="L29" s="1251"/>
      <c r="M29" s="1251"/>
      <c r="N29" s="1251"/>
      <c r="O29" s="1251"/>
      <c r="P29" s="1251"/>
      <c r="Q29" s="1251"/>
      <c r="R29" s="1251"/>
      <c r="S29" s="1251"/>
      <c r="T29" s="1251"/>
      <c r="U29" s="1251"/>
      <c r="V29" s="1251"/>
      <c r="W29" s="1251"/>
      <c r="X29" s="1251"/>
      <c r="Y29" s="1251"/>
      <c r="Z29" s="1251"/>
      <c r="AA29" s="1251"/>
      <c r="AB29" s="717"/>
      <c r="AC29" s="1246"/>
      <c r="AD29" s="1254"/>
    </row>
    <row r="30" spans="1:34" s="120" customFormat="1" ht="23.25" customHeight="1">
      <c r="A30" s="1246"/>
      <c r="B30" s="1247"/>
      <c r="C30" s="1247"/>
      <c r="D30" s="1247"/>
      <c r="E30" s="1247"/>
      <c r="F30" s="1247"/>
      <c r="G30" s="1247"/>
      <c r="H30" s="1248" t="str">
        <f t="shared" si="1"/>
        <v/>
      </c>
      <c r="I30" s="1249"/>
      <c r="J30" s="1249"/>
      <c r="K30" s="1250"/>
      <c r="L30" s="1251"/>
      <c r="M30" s="1251"/>
      <c r="N30" s="1251"/>
      <c r="O30" s="1251"/>
      <c r="P30" s="1251"/>
      <c r="Q30" s="1251"/>
      <c r="R30" s="1251"/>
      <c r="S30" s="1251"/>
      <c r="T30" s="1251"/>
      <c r="U30" s="1251"/>
      <c r="V30" s="1251"/>
      <c r="W30" s="1251"/>
      <c r="X30" s="1251"/>
      <c r="Y30" s="1251"/>
      <c r="Z30" s="1251"/>
      <c r="AA30" s="1251"/>
      <c r="AB30" s="717"/>
      <c r="AC30" s="1246"/>
      <c r="AD30" s="1254"/>
    </row>
    <row r="31" spans="1:34" s="120" customFormat="1" ht="23.25" customHeight="1">
      <c r="A31" s="1246"/>
      <c r="B31" s="1247"/>
      <c r="C31" s="1247"/>
      <c r="D31" s="1247"/>
      <c r="E31" s="1247"/>
      <c r="F31" s="1247"/>
      <c r="G31" s="1247"/>
      <c r="H31" s="1248" t="str">
        <f t="shared" si="1"/>
        <v/>
      </c>
      <c r="I31" s="1249"/>
      <c r="J31" s="1249"/>
      <c r="K31" s="1250"/>
      <c r="L31" s="1251"/>
      <c r="M31" s="1251"/>
      <c r="N31" s="1251"/>
      <c r="O31" s="1251"/>
      <c r="P31" s="1251"/>
      <c r="Q31" s="1251"/>
      <c r="R31" s="1251"/>
      <c r="S31" s="1251"/>
      <c r="T31" s="1251"/>
      <c r="U31" s="1251"/>
      <c r="V31" s="1251"/>
      <c r="W31" s="1251"/>
      <c r="X31" s="1251"/>
      <c r="Y31" s="1251"/>
      <c r="Z31" s="1251"/>
      <c r="AA31" s="1251"/>
      <c r="AB31" s="717"/>
      <c r="AC31" s="1246"/>
      <c r="AD31" s="1254"/>
    </row>
    <row r="32" spans="1:34" s="120" customFormat="1" ht="23.25" customHeight="1">
      <c r="A32" s="1246"/>
      <c r="B32" s="1247"/>
      <c r="C32" s="1247"/>
      <c r="D32" s="1247"/>
      <c r="E32" s="1247"/>
      <c r="F32" s="1247"/>
      <c r="G32" s="1247"/>
      <c r="H32" s="1248" t="str">
        <f t="shared" si="1"/>
        <v/>
      </c>
      <c r="I32" s="1249"/>
      <c r="J32" s="1249"/>
      <c r="K32" s="1250"/>
      <c r="L32" s="1251"/>
      <c r="M32" s="1251"/>
      <c r="N32" s="1251"/>
      <c r="O32" s="1251"/>
      <c r="P32" s="1251"/>
      <c r="Q32" s="1251"/>
      <c r="R32" s="1251"/>
      <c r="S32" s="1251"/>
      <c r="T32" s="1251"/>
      <c r="U32" s="1251"/>
      <c r="V32" s="1251"/>
      <c r="W32" s="1251"/>
      <c r="X32" s="1251"/>
      <c r="Y32" s="1251"/>
      <c r="Z32" s="1251"/>
      <c r="AA32" s="1251"/>
      <c r="AB32" s="717"/>
      <c r="AC32" s="1246"/>
      <c r="AD32" s="1254"/>
    </row>
    <row r="33" spans="1:30" s="120" customFormat="1" ht="23.25" customHeight="1">
      <c r="A33" s="1246"/>
      <c r="B33" s="1247"/>
      <c r="C33" s="1247"/>
      <c r="D33" s="1247"/>
      <c r="E33" s="1247"/>
      <c r="F33" s="1247"/>
      <c r="G33" s="1247"/>
      <c r="H33" s="1248" t="str">
        <f t="shared" si="1"/>
        <v/>
      </c>
      <c r="I33" s="1249"/>
      <c r="J33" s="1249"/>
      <c r="K33" s="1250"/>
      <c r="L33" s="1251"/>
      <c r="M33" s="1251"/>
      <c r="N33" s="1251"/>
      <c r="O33" s="1251"/>
      <c r="P33" s="1251"/>
      <c r="Q33" s="1251"/>
      <c r="R33" s="1251"/>
      <c r="S33" s="1251"/>
      <c r="T33" s="1251"/>
      <c r="U33" s="1251"/>
      <c r="V33" s="1251"/>
      <c r="W33" s="1251"/>
      <c r="X33" s="1251"/>
      <c r="Y33" s="1251"/>
      <c r="Z33" s="1251"/>
      <c r="AA33" s="1251"/>
      <c r="AB33" s="717"/>
      <c r="AC33" s="1246"/>
      <c r="AD33" s="1254"/>
    </row>
    <row r="34" spans="1:30" s="120" customFormat="1" ht="29.25" customHeight="1">
      <c r="L34" s="128"/>
      <c r="M34" s="128"/>
      <c r="N34" s="128"/>
      <c r="O34" s="128"/>
      <c r="P34" s="128"/>
      <c r="Q34" s="128"/>
      <c r="R34" s="128"/>
      <c r="S34" s="128"/>
      <c r="T34" s="128"/>
      <c r="U34" s="128"/>
      <c r="V34" s="128"/>
      <c r="W34" s="128"/>
      <c r="X34" s="128"/>
      <c r="Y34" s="128"/>
      <c r="Z34" s="128"/>
      <c r="AA34" s="128"/>
    </row>
    <row r="35" spans="1:30" s="6" customFormat="1" ht="31.7" customHeight="1">
      <c r="I35" s="1240" t="s">
        <v>95</v>
      </c>
      <c r="J35" s="1241"/>
      <c r="K35" s="1241"/>
      <c r="L35" s="1241"/>
      <c r="M35" s="1241"/>
      <c r="N35" s="1241"/>
      <c r="O35" s="1252" t="s">
        <v>423</v>
      </c>
      <c r="P35" s="1252"/>
      <c r="Q35" s="1252"/>
      <c r="R35" s="1252"/>
      <c r="S35" s="1252"/>
      <c r="T35" s="1252"/>
      <c r="U35" s="1252"/>
      <c r="V35" s="1252"/>
      <c r="W35" s="1252"/>
      <c r="X35" s="1252"/>
      <c r="Y35" s="1252"/>
      <c r="Z35" s="1252"/>
      <c r="AA35" s="1252"/>
      <c r="AB35" s="1252"/>
    </row>
    <row r="36" spans="1:30" s="6" customFormat="1" ht="31.7" customHeight="1">
      <c r="I36" s="1242" t="s">
        <v>96</v>
      </c>
      <c r="J36" s="1243"/>
      <c r="K36" s="1243"/>
      <c r="L36" s="1243"/>
      <c r="M36" s="1243"/>
      <c r="N36" s="1243"/>
      <c r="O36" s="1253" t="s">
        <v>424</v>
      </c>
      <c r="P36" s="1253"/>
      <c r="Q36" s="1253"/>
      <c r="R36" s="1253"/>
      <c r="S36" s="1253"/>
      <c r="T36" s="1253"/>
      <c r="U36" s="1253"/>
      <c r="V36" s="1253"/>
      <c r="W36" s="1253"/>
      <c r="X36" s="1253"/>
      <c r="Y36" s="1253"/>
      <c r="Z36" s="1253"/>
      <c r="AA36" s="1253"/>
      <c r="AB36" s="1253"/>
      <c r="AC36" s="15"/>
    </row>
    <row r="37" spans="1:30" s="6" customFormat="1" ht="31.7" customHeight="1">
      <c r="I37" s="1244" t="s">
        <v>98</v>
      </c>
      <c r="J37" s="1245"/>
      <c r="K37" s="1245"/>
      <c r="L37" s="1245"/>
      <c r="M37" s="1245"/>
      <c r="N37" s="1245"/>
      <c r="O37" s="1253" t="s">
        <v>425</v>
      </c>
      <c r="P37" s="1253"/>
      <c r="Q37" s="1253"/>
      <c r="R37" s="1253"/>
      <c r="S37" s="1253"/>
      <c r="T37" s="1253"/>
      <c r="U37" s="1253"/>
      <c r="V37" s="1253"/>
      <c r="W37" s="1253"/>
      <c r="X37" s="1253"/>
      <c r="Y37" s="1253"/>
      <c r="Z37" s="1253"/>
      <c r="AA37" s="1253"/>
      <c r="AB37" s="1253"/>
    </row>
    <row r="53" spans="18:30" ht="62.1" customHeight="1"/>
    <row r="54" spans="18:30">
      <c r="R54" s="1239"/>
      <c r="S54" s="1239"/>
      <c r="T54" s="1239"/>
      <c r="U54" s="1239"/>
      <c r="V54" s="1239"/>
      <c r="W54" s="1239"/>
      <c r="X54" s="1239"/>
      <c r="Y54" s="1239"/>
      <c r="Z54" s="1239"/>
      <c r="AA54" s="1239"/>
      <c r="AB54" s="1239"/>
      <c r="AC54" s="1239"/>
      <c r="AD54" s="1239"/>
    </row>
  </sheetData>
  <mergeCells count="101">
    <mergeCell ref="A2:D2"/>
    <mergeCell ref="Q2:R2"/>
    <mergeCell ref="M4:N5"/>
    <mergeCell ref="A14:G14"/>
    <mergeCell ref="H14:K14"/>
    <mergeCell ref="L14:AA14"/>
    <mergeCell ref="B4:L4"/>
    <mergeCell ref="B5:L5"/>
    <mergeCell ref="W2:AD2"/>
    <mergeCell ref="A15:G15"/>
    <mergeCell ref="H15:K15"/>
    <mergeCell ref="L15:AA15"/>
    <mergeCell ref="A8:AD8"/>
    <mergeCell ref="A9:AD9"/>
    <mergeCell ref="A11:F11"/>
    <mergeCell ref="G11:AD11"/>
    <mergeCell ref="N12:Z12"/>
    <mergeCell ref="A13:K13"/>
    <mergeCell ref="L13:AA13"/>
    <mergeCell ref="AC13:AD13"/>
    <mergeCell ref="AC14:AD14"/>
    <mergeCell ref="AC15:AD15"/>
    <mergeCell ref="A16:G16"/>
    <mergeCell ref="H16:K16"/>
    <mergeCell ref="L16:AA16"/>
    <mergeCell ref="A17:G17"/>
    <mergeCell ref="H17:K17"/>
    <mergeCell ref="L17:AA17"/>
    <mergeCell ref="AC16:AD16"/>
    <mergeCell ref="AC17:AD17"/>
    <mergeCell ref="AC18:AD18"/>
    <mergeCell ref="AC20:AD20"/>
    <mergeCell ref="AC21:AD21"/>
    <mergeCell ref="AC22:AD22"/>
    <mergeCell ref="AC23:AD23"/>
    <mergeCell ref="A18:G18"/>
    <mergeCell ref="H18:K18"/>
    <mergeCell ref="L18:AA18"/>
    <mergeCell ref="A19:G19"/>
    <mergeCell ref="H19:K19"/>
    <mergeCell ref="L19:AA19"/>
    <mergeCell ref="AC19:AD19"/>
    <mergeCell ref="A22:G22"/>
    <mergeCell ref="H22:K22"/>
    <mergeCell ref="L22:AA22"/>
    <mergeCell ref="A23:G23"/>
    <mergeCell ref="H23:K23"/>
    <mergeCell ref="L23:AA23"/>
    <mergeCell ref="A20:G20"/>
    <mergeCell ref="H20:K20"/>
    <mergeCell ref="L20:AA20"/>
    <mergeCell ref="A21:G21"/>
    <mergeCell ref="H21:K21"/>
    <mergeCell ref="L21:AA21"/>
    <mergeCell ref="A24:G24"/>
    <mergeCell ref="H24:K24"/>
    <mergeCell ref="L24:AA24"/>
    <mergeCell ref="A25:G25"/>
    <mergeCell ref="H25:K25"/>
    <mergeCell ref="L25:AA25"/>
    <mergeCell ref="AC24:AD24"/>
    <mergeCell ref="AC25:AD25"/>
    <mergeCell ref="AC26:AD26"/>
    <mergeCell ref="AC28:AD28"/>
    <mergeCell ref="AC29:AD29"/>
    <mergeCell ref="AC30:AD30"/>
    <mergeCell ref="AC31:AD31"/>
    <mergeCell ref="A26:G26"/>
    <mergeCell ref="H26:K26"/>
    <mergeCell ref="L26:AA26"/>
    <mergeCell ref="A27:G27"/>
    <mergeCell ref="H27:K27"/>
    <mergeCell ref="L27:AA27"/>
    <mergeCell ref="AC27:AD27"/>
    <mergeCell ref="A30:G30"/>
    <mergeCell ref="H30:K30"/>
    <mergeCell ref="L30:AA30"/>
    <mergeCell ref="A31:G31"/>
    <mergeCell ref="H31:K31"/>
    <mergeCell ref="L31:AA31"/>
    <mergeCell ref="A28:G28"/>
    <mergeCell ref="H28:K28"/>
    <mergeCell ref="L28:AA28"/>
    <mergeCell ref="A29:G29"/>
    <mergeCell ref="H29:K29"/>
    <mergeCell ref="L29:AA29"/>
    <mergeCell ref="R54:AD54"/>
    <mergeCell ref="I35:N35"/>
    <mergeCell ref="I36:N36"/>
    <mergeCell ref="I37:N37"/>
    <mergeCell ref="A32:G32"/>
    <mergeCell ref="H32:K32"/>
    <mergeCell ref="L32:AA32"/>
    <mergeCell ref="A33:G33"/>
    <mergeCell ref="H33:K33"/>
    <mergeCell ref="L33:AA33"/>
    <mergeCell ref="O35:AB35"/>
    <mergeCell ref="O36:AB36"/>
    <mergeCell ref="O37:AB37"/>
    <mergeCell ref="AC32:AD32"/>
    <mergeCell ref="AC33:AD33"/>
  </mergeCells>
  <phoneticPr fontId="1"/>
  <dataValidations count="1">
    <dataValidation type="list" allowBlank="1" showInputMessage="1" showErrorMessage="1" sqref="G11">
      <formula1>"合唱,オーケストラ等,音楽劇,児童劇,演劇,ミュージカル,バレエ,現代舞踊,歌舞伎・能楽,人形浄瑠璃,邦楽,邦舞,演芸,映像,メディアアート等"</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W74"/>
  <sheetViews>
    <sheetView showGridLines="0" zoomScale="85" zoomScaleNormal="85" zoomScaleSheetLayoutView="100" workbookViewId="0">
      <selection activeCell="AA27" sqref="AA27"/>
    </sheetView>
  </sheetViews>
  <sheetFormatPr defaultColWidth="3.7109375" defaultRowHeight="18" customHeight="1"/>
  <cols>
    <col min="1" max="1" width="11.140625" style="130" customWidth="1"/>
    <col min="2" max="2" width="19.28515625" style="130" customWidth="1"/>
    <col min="3" max="6" width="5.140625" style="130" customWidth="1"/>
    <col min="7" max="7" width="21.140625" style="130" customWidth="1"/>
    <col min="8" max="11" width="5.42578125" style="130" customWidth="1"/>
    <col min="12" max="12" width="18.140625" style="130" customWidth="1"/>
    <col min="13" max="13" width="17.42578125" style="130" customWidth="1"/>
    <col min="14" max="16" width="19.28515625" style="130" customWidth="1"/>
    <col min="17" max="18" width="19.5703125" style="130" customWidth="1"/>
    <col min="19" max="19" width="18" style="130" customWidth="1"/>
    <col min="20" max="16384" width="3.7109375" style="130"/>
  </cols>
  <sheetData>
    <row r="1" spans="1:20" ht="66.75" customHeight="1"/>
    <row r="2" spans="1:20" ht="18" customHeight="1">
      <c r="A2" s="284" t="s">
        <v>99</v>
      </c>
      <c r="B2" s="485" t="s">
        <v>187</v>
      </c>
      <c r="C2" s="988">
        <f>【様式1】!C2</f>
        <v>9999</v>
      </c>
      <c r="D2" s="988"/>
      <c r="E2" s="988"/>
      <c r="F2" s="988"/>
      <c r="G2" s="129" t="s">
        <v>73</v>
      </c>
      <c r="H2" s="988" t="str">
        <f>【様式1】!H2</f>
        <v>ABC交響楽団</v>
      </c>
      <c r="I2" s="988"/>
      <c r="J2" s="988"/>
      <c r="K2" s="988"/>
      <c r="L2" s="988"/>
      <c r="M2" s="988"/>
      <c r="N2" s="285"/>
      <c r="O2" s="306" t="s">
        <v>201</v>
      </c>
      <c r="P2" s="244"/>
      <c r="Q2" s="245"/>
      <c r="R2" s="245"/>
    </row>
    <row r="3" spans="1:20" ht="18" customHeight="1">
      <c r="A3" s="830" t="s">
        <v>481</v>
      </c>
      <c r="B3" s="830"/>
      <c r="C3" s="830"/>
      <c r="D3" s="830"/>
      <c r="E3" s="830"/>
      <c r="F3" s="830"/>
      <c r="G3" s="830"/>
      <c r="H3" s="830"/>
      <c r="I3" s="830"/>
      <c r="J3" s="830"/>
      <c r="K3" s="830"/>
      <c r="L3" s="830"/>
      <c r="M3" s="830"/>
      <c r="N3" s="131"/>
      <c r="O3" s="307" t="s">
        <v>202</v>
      </c>
      <c r="P3" s="308"/>
      <c r="Q3" s="309"/>
      <c r="R3" s="310"/>
      <c r="S3" s="309"/>
      <c r="T3" s="131"/>
    </row>
    <row r="4" spans="1:20" ht="18" customHeight="1">
      <c r="A4" s="830"/>
      <c r="B4" s="830"/>
      <c r="C4" s="830"/>
      <c r="D4" s="830"/>
      <c r="E4" s="830"/>
      <c r="F4" s="830"/>
      <c r="G4" s="830"/>
      <c r="H4" s="830"/>
      <c r="I4" s="830"/>
      <c r="J4" s="830"/>
      <c r="K4" s="830"/>
      <c r="L4" s="830"/>
      <c r="M4" s="830"/>
      <c r="N4" s="131"/>
      <c r="O4" s="339" t="s">
        <v>203</v>
      </c>
      <c r="P4" s="248"/>
      <c r="Q4" s="131"/>
      <c r="R4" s="132"/>
      <c r="S4" s="131"/>
      <c r="T4" s="131"/>
    </row>
    <row r="5" spans="1:20" ht="18" customHeight="1">
      <c r="A5" s="830"/>
      <c r="B5" s="830"/>
      <c r="C5" s="830"/>
      <c r="D5" s="830"/>
      <c r="E5" s="830"/>
      <c r="F5" s="830"/>
      <c r="G5" s="830"/>
      <c r="H5" s="830"/>
      <c r="I5" s="830"/>
      <c r="J5" s="830"/>
      <c r="K5" s="830"/>
      <c r="L5" s="830"/>
      <c r="M5" s="830"/>
      <c r="N5" s="131"/>
      <c r="O5" s="305" t="s">
        <v>204</v>
      </c>
      <c r="P5" s="249"/>
      <c r="Q5" s="131"/>
      <c r="R5" s="132"/>
      <c r="S5" s="131"/>
      <c r="T5" s="131"/>
    </row>
    <row r="6" spans="1:20" ht="18" customHeight="1" thickBot="1">
      <c r="A6" s="830"/>
      <c r="B6" s="830"/>
      <c r="C6" s="830"/>
      <c r="D6" s="830"/>
      <c r="E6" s="830"/>
      <c r="F6" s="830"/>
      <c r="G6" s="830"/>
      <c r="H6" s="830"/>
      <c r="I6" s="830"/>
      <c r="J6" s="830"/>
      <c r="K6" s="830"/>
      <c r="L6" s="830"/>
      <c r="M6" s="830"/>
      <c r="N6" s="133" t="s">
        <v>100</v>
      </c>
      <c r="O6" s="133"/>
      <c r="P6" s="133"/>
      <c r="Q6" s="133"/>
      <c r="R6" s="133"/>
      <c r="S6" s="133"/>
      <c r="T6" s="131"/>
    </row>
    <row r="7" spans="1:20" ht="18" customHeight="1" thickBot="1">
      <c r="A7" s="134" t="s">
        <v>101</v>
      </c>
      <c r="M7" s="132"/>
      <c r="N7" s="958" t="s">
        <v>102</v>
      </c>
      <c r="O7" s="959"/>
      <c r="P7" s="958" t="s">
        <v>103</v>
      </c>
      <c r="Q7" s="959"/>
      <c r="R7" s="960" t="s">
        <v>479</v>
      </c>
      <c r="S7" s="945" t="s">
        <v>104</v>
      </c>
      <c r="T7" s="131"/>
    </row>
    <row r="8" spans="1:20" ht="18" customHeight="1" thickBot="1">
      <c r="A8" s="947"/>
      <c r="B8" s="948"/>
      <c r="C8" s="842" t="s">
        <v>103</v>
      </c>
      <c r="D8" s="843"/>
      <c r="E8" s="843"/>
      <c r="F8" s="844"/>
      <c r="G8" s="947" t="s">
        <v>105</v>
      </c>
      <c r="H8" s="948"/>
      <c r="I8" s="949" t="s">
        <v>104</v>
      </c>
      <c r="J8" s="949"/>
      <c r="K8" s="949"/>
      <c r="L8" s="948"/>
      <c r="N8" s="135" t="s">
        <v>106</v>
      </c>
      <c r="O8" s="136" t="s">
        <v>107</v>
      </c>
      <c r="P8" s="137" t="s">
        <v>108</v>
      </c>
      <c r="Q8" s="138" t="s">
        <v>109</v>
      </c>
      <c r="R8" s="961"/>
      <c r="S8" s="946"/>
    </row>
    <row r="9" spans="1:20" ht="18" customHeight="1">
      <c r="A9" s="950" t="s">
        <v>110</v>
      </c>
      <c r="B9" s="951"/>
      <c r="C9" s="857">
        <f>SUM(P16:Q16)</f>
        <v>2249950</v>
      </c>
      <c r="D9" s="858"/>
      <c r="E9" s="858"/>
      <c r="F9" s="859"/>
      <c r="G9" s="857">
        <f>R16</f>
        <v>2231960</v>
      </c>
      <c r="H9" s="859"/>
      <c r="I9" s="952">
        <f t="shared" ref="I9:I14" si="0">G9-C9</f>
        <v>-17990</v>
      </c>
      <c r="J9" s="952"/>
      <c r="K9" s="952"/>
      <c r="L9" s="953"/>
      <c r="N9" s="954" t="s">
        <v>111</v>
      </c>
      <c r="O9" s="139" t="s">
        <v>112</v>
      </c>
      <c r="P9" s="750">
        <f>【様式1】!P9</f>
        <v>1605000</v>
      </c>
      <c r="Q9" s="140"/>
      <c r="R9" s="141">
        <f>C20</f>
        <v>1605000</v>
      </c>
      <c r="S9" s="278">
        <f>R9-SUM(P9:Q9)</f>
        <v>0</v>
      </c>
    </row>
    <row r="10" spans="1:20" ht="21.2" customHeight="1">
      <c r="A10" s="956" t="s">
        <v>113</v>
      </c>
      <c r="B10" s="957"/>
      <c r="C10" s="854">
        <f>SUM(P26:Q26)</f>
        <v>1455180</v>
      </c>
      <c r="D10" s="855"/>
      <c r="E10" s="855"/>
      <c r="F10" s="856"/>
      <c r="G10" s="854">
        <f>R26</f>
        <v>1444980</v>
      </c>
      <c r="H10" s="856"/>
      <c r="I10" s="863">
        <f t="shared" si="0"/>
        <v>-10200</v>
      </c>
      <c r="J10" s="863"/>
      <c r="K10" s="863"/>
      <c r="L10" s="864"/>
      <c r="N10" s="924"/>
      <c r="O10" s="142" t="s">
        <v>114</v>
      </c>
      <c r="P10" s="751">
        <f>【様式1】!P10</f>
        <v>68000</v>
      </c>
      <c r="Q10" s="143"/>
      <c r="R10" s="144">
        <f>SUMIF($B$33:$B$103,O10,$M$33:$M$103)</f>
        <v>57540</v>
      </c>
      <c r="S10" s="145">
        <f t="shared" ref="S10:S14" si="1">R10-SUM(P10:Q10)</f>
        <v>-10460</v>
      </c>
    </row>
    <row r="11" spans="1:20" ht="21.2" customHeight="1" thickBot="1">
      <c r="A11" s="931" t="s">
        <v>115</v>
      </c>
      <c r="B11" s="932"/>
      <c r="C11" s="848">
        <f>P27</f>
        <v>370513</v>
      </c>
      <c r="D11" s="849"/>
      <c r="E11" s="849"/>
      <c r="F11" s="850"/>
      <c r="G11" s="848">
        <f>R27</f>
        <v>367694</v>
      </c>
      <c r="H11" s="850"/>
      <c r="I11" s="933">
        <f t="shared" si="0"/>
        <v>-2819</v>
      </c>
      <c r="J11" s="933"/>
      <c r="K11" s="933"/>
      <c r="L11" s="934"/>
      <c r="N11" s="924"/>
      <c r="O11" s="146" t="s">
        <v>116</v>
      </c>
      <c r="P11" s="751">
        <f>【様式1】!P11</f>
        <v>100500</v>
      </c>
      <c r="Q11" s="147"/>
      <c r="R11" s="144">
        <f>SUMIF($B$33:$B$103,O11,$M$33:$M$103)</f>
        <v>92970</v>
      </c>
      <c r="S11" s="145">
        <f t="shared" si="1"/>
        <v>-7530</v>
      </c>
    </row>
    <row r="12" spans="1:20" ht="21.2" customHeight="1" thickTop="1">
      <c r="A12" s="941" t="s">
        <v>117</v>
      </c>
      <c r="B12" s="942"/>
      <c r="C12" s="851">
        <f>SUM(C9:F11)</f>
        <v>4075643</v>
      </c>
      <c r="D12" s="852"/>
      <c r="E12" s="852"/>
      <c r="F12" s="853"/>
      <c r="G12" s="851">
        <f>R28</f>
        <v>4044634</v>
      </c>
      <c r="H12" s="853"/>
      <c r="I12" s="943">
        <f t="shared" si="0"/>
        <v>-31009</v>
      </c>
      <c r="J12" s="943"/>
      <c r="K12" s="943"/>
      <c r="L12" s="944"/>
      <c r="N12" s="924"/>
      <c r="O12" s="146" t="s">
        <v>118</v>
      </c>
      <c r="P12" s="751">
        <f>【様式1】!P12</f>
        <v>165000</v>
      </c>
      <c r="Q12" s="147"/>
      <c r="R12" s="144">
        <f>SUMIF($B$33:$B$103,O12,$M$33:$M$103)</f>
        <v>165000</v>
      </c>
      <c r="S12" s="145">
        <f t="shared" si="1"/>
        <v>0</v>
      </c>
    </row>
    <row r="13" spans="1:20" ht="21.2" customHeight="1" thickBot="1">
      <c r="A13" s="931" t="s">
        <v>119</v>
      </c>
      <c r="B13" s="932"/>
      <c r="C13" s="848">
        <f>P29</f>
        <v>0</v>
      </c>
      <c r="D13" s="849"/>
      <c r="E13" s="849"/>
      <c r="F13" s="850"/>
      <c r="G13" s="848">
        <f>R29</f>
        <v>0</v>
      </c>
      <c r="H13" s="850"/>
      <c r="I13" s="933">
        <f t="shared" si="0"/>
        <v>0</v>
      </c>
      <c r="J13" s="933"/>
      <c r="K13" s="933"/>
      <c r="L13" s="934"/>
      <c r="N13" s="924"/>
      <c r="O13" s="146" t="s">
        <v>120</v>
      </c>
      <c r="P13" s="751">
        <f>【様式1】!P13</f>
        <v>262950</v>
      </c>
      <c r="Q13" s="147"/>
      <c r="R13" s="144">
        <f>C26</f>
        <v>262950</v>
      </c>
      <c r="S13" s="145">
        <f t="shared" si="1"/>
        <v>0</v>
      </c>
    </row>
    <row r="14" spans="1:20" ht="21.2" customHeight="1" thickTop="1" thickBot="1">
      <c r="A14" s="935" t="s">
        <v>121</v>
      </c>
      <c r="B14" s="936"/>
      <c r="C14" s="845">
        <f>C12-C13</f>
        <v>4075643</v>
      </c>
      <c r="D14" s="846"/>
      <c r="E14" s="846"/>
      <c r="F14" s="847"/>
      <c r="G14" s="937">
        <f>G12-G13</f>
        <v>4044634</v>
      </c>
      <c r="H14" s="938"/>
      <c r="I14" s="939">
        <f t="shared" si="0"/>
        <v>-31009</v>
      </c>
      <c r="J14" s="939"/>
      <c r="K14" s="939"/>
      <c r="L14" s="940"/>
      <c r="N14" s="924"/>
      <c r="O14" s="146" t="s">
        <v>122</v>
      </c>
      <c r="P14" s="751">
        <f>【様式1】!P14</f>
        <v>0</v>
      </c>
      <c r="Q14" s="147"/>
      <c r="R14" s="144">
        <f>SUMIF($B$33:$B$103,O14,$M$33:$M$103)</f>
        <v>0</v>
      </c>
      <c r="S14" s="145">
        <f t="shared" si="1"/>
        <v>0</v>
      </c>
    </row>
    <row r="15" spans="1:20" ht="21.2" customHeight="1" thickBot="1">
      <c r="N15" s="924"/>
      <c r="O15" s="149" t="s">
        <v>123</v>
      </c>
      <c r="P15" s="427">
        <f>【様式1】!P15</f>
        <v>48500</v>
      </c>
      <c r="Q15" s="150"/>
      <c r="R15" s="428">
        <f>SUMIF($B$33:$B$103,O15,$M$33:$M$103)</f>
        <v>48500</v>
      </c>
      <c r="S15" s="152">
        <f>R15-SUM(P15:Q15)</f>
        <v>0</v>
      </c>
    </row>
    <row r="16" spans="1:20" ht="21.2" customHeight="1" thickTop="1" thickBot="1">
      <c r="A16" s="289" t="s">
        <v>191</v>
      </c>
      <c r="B16" s="133"/>
      <c r="C16" s="134"/>
      <c r="D16" s="134"/>
      <c r="E16" s="288"/>
      <c r="F16" s="288" t="s">
        <v>189</v>
      </c>
      <c r="G16" s="133"/>
      <c r="H16" s="133"/>
      <c r="N16" s="955"/>
      <c r="O16" s="153" t="s">
        <v>124</v>
      </c>
      <c r="P16" s="154">
        <f>SUM(P9:P15)</f>
        <v>2249950</v>
      </c>
      <c r="Q16" s="155">
        <f>SUM(Q9:Q15)</f>
        <v>0</v>
      </c>
      <c r="R16" s="156">
        <f>SUM(R9:R15)</f>
        <v>2231960</v>
      </c>
      <c r="S16" s="157">
        <f>R16-SUM(P16:Q16)</f>
        <v>-17990</v>
      </c>
    </row>
    <row r="17" spans="1:23" ht="18" customHeight="1" thickBot="1">
      <c r="A17" s="280" t="s">
        <v>2</v>
      </c>
      <c r="B17" s="296" t="s">
        <v>130</v>
      </c>
      <c r="C17" s="805" t="s">
        <v>131</v>
      </c>
      <c r="D17" s="806"/>
      <c r="E17" s="806"/>
      <c r="F17" s="807"/>
      <c r="G17" s="290" t="s">
        <v>132</v>
      </c>
      <c r="H17" s="929" t="s">
        <v>133</v>
      </c>
      <c r="I17" s="806"/>
      <c r="J17" s="806"/>
      <c r="K17" s="930"/>
      <c r="L17" s="165" t="s">
        <v>134</v>
      </c>
      <c r="N17" s="924" t="s">
        <v>125</v>
      </c>
      <c r="O17" s="158" t="s">
        <v>126</v>
      </c>
      <c r="P17" s="753">
        <f>【様式1】!P17</f>
        <v>246000</v>
      </c>
      <c r="Q17" s="159"/>
      <c r="R17" s="560">
        <f>SUMIF($B$33:$B$103,O17,$M$33:$M$103)</f>
        <v>235800</v>
      </c>
      <c r="S17" s="279">
        <f>R17-SUM(P17:Q17)</f>
        <v>-10200</v>
      </c>
    </row>
    <row r="18" spans="1:23" ht="18" customHeight="1">
      <c r="A18" s="294" t="s">
        <v>376</v>
      </c>
      <c r="B18" s="297" t="s">
        <v>175</v>
      </c>
      <c r="C18" s="823">
        <f>【様式３】!G27</f>
        <v>1605000</v>
      </c>
      <c r="D18" s="824"/>
      <c r="E18" s="824"/>
      <c r="F18" s="825"/>
      <c r="G18" s="663">
        <v>45427</v>
      </c>
      <c r="H18" s="1275">
        <v>45569</v>
      </c>
      <c r="I18" s="1275"/>
      <c r="J18" s="1275"/>
      <c r="K18" s="1275"/>
      <c r="L18" s="702">
        <f>【様式３】!H29</f>
        <v>45229</v>
      </c>
      <c r="N18" s="924"/>
      <c r="O18" s="720" t="s">
        <v>127</v>
      </c>
      <c r="P18" s="752">
        <f>【様式1】!P18</f>
        <v>170940</v>
      </c>
      <c r="Q18" s="722"/>
      <c r="R18" s="723">
        <f>L51</f>
        <v>170940</v>
      </c>
      <c r="S18" s="724">
        <f t="shared" ref="S18:S24" si="2">R18-SUM(P18:Q18)</f>
        <v>0</v>
      </c>
    </row>
    <row r="19" spans="1:23" ht="18" customHeight="1" thickBot="1">
      <c r="A19" s="295"/>
      <c r="B19" s="298"/>
      <c r="C19" s="820"/>
      <c r="D19" s="821"/>
      <c r="E19" s="821"/>
      <c r="F19" s="822"/>
      <c r="G19" s="665"/>
      <c r="H19" s="1276"/>
      <c r="I19" s="1276"/>
      <c r="J19" s="1276"/>
      <c r="K19" s="1276"/>
      <c r="L19" s="526"/>
      <c r="N19" s="924"/>
      <c r="O19" s="146" t="s">
        <v>129</v>
      </c>
      <c r="P19" s="751">
        <f>【様式1】!P19</f>
        <v>13200</v>
      </c>
      <c r="Q19" s="147"/>
      <c r="R19" s="161">
        <f>L52</f>
        <v>13200</v>
      </c>
      <c r="S19" s="162">
        <f t="shared" si="2"/>
        <v>0</v>
      </c>
    </row>
    <row r="20" spans="1:23" ht="18" customHeight="1" thickTop="1" thickBot="1">
      <c r="A20" s="287"/>
      <c r="B20" s="172"/>
      <c r="C20" s="826">
        <f>SUM(C18:C19)</f>
        <v>1605000</v>
      </c>
      <c r="D20" s="827"/>
      <c r="E20" s="827"/>
      <c r="F20" s="828"/>
      <c r="G20" s="173"/>
      <c r="H20" s="928"/>
      <c r="I20" s="928"/>
      <c r="J20" s="928"/>
      <c r="K20" s="928"/>
      <c r="L20" s="174"/>
      <c r="N20" s="924"/>
      <c r="O20" s="146" t="s">
        <v>135</v>
      </c>
      <c r="P20" s="751">
        <f>【様式1】!P20</f>
        <v>57000</v>
      </c>
      <c r="Q20" s="147"/>
      <c r="R20" s="161">
        <f>L53</f>
        <v>57000</v>
      </c>
      <c r="S20" s="162">
        <f t="shared" si="2"/>
        <v>0</v>
      </c>
    </row>
    <row r="21" spans="1:23" ht="18" customHeight="1">
      <c r="N21" s="924"/>
      <c r="O21" s="725" t="s">
        <v>136</v>
      </c>
      <c r="P21" s="754">
        <f>【様式1】!P21</f>
        <v>73420</v>
      </c>
      <c r="Q21" s="727"/>
      <c r="R21" s="728">
        <f t="shared" ref="R21" si="3">L54</f>
        <v>73420</v>
      </c>
      <c r="S21" s="729">
        <f t="shared" si="2"/>
        <v>0</v>
      </c>
    </row>
    <row r="22" spans="1:23" ht="18" customHeight="1" thickBot="1">
      <c r="A22" s="289" t="s">
        <v>140</v>
      </c>
      <c r="B22" s="176"/>
      <c r="C22" s="176"/>
      <c r="D22" s="176"/>
      <c r="E22" s="176"/>
      <c r="F22" s="1280" t="s">
        <v>128</v>
      </c>
      <c r="G22" s="1280"/>
      <c r="H22" s="1280"/>
      <c r="I22" s="1280"/>
      <c r="J22" s="301"/>
      <c r="K22" s="301"/>
      <c r="L22" s="301"/>
      <c r="N22" s="924"/>
      <c r="O22" s="720" t="s">
        <v>137</v>
      </c>
      <c r="P22" s="752">
        <f>【様式1】!P22</f>
        <v>418750</v>
      </c>
      <c r="Q22" s="722"/>
      <c r="R22" s="723">
        <f>L56</f>
        <v>418750</v>
      </c>
      <c r="S22" s="724">
        <f t="shared" si="2"/>
        <v>0</v>
      </c>
    </row>
    <row r="23" spans="1:23" ht="18" customHeight="1" thickBot="1">
      <c r="A23" s="163" t="s">
        <v>2</v>
      </c>
      <c r="B23" s="164" t="s">
        <v>130</v>
      </c>
      <c r="C23" s="805" t="s">
        <v>131</v>
      </c>
      <c r="D23" s="806"/>
      <c r="E23" s="806"/>
      <c r="F23" s="807"/>
      <c r="G23" s="290" t="s">
        <v>132</v>
      </c>
      <c r="H23" s="929" t="s">
        <v>133</v>
      </c>
      <c r="I23" s="806"/>
      <c r="J23" s="806"/>
      <c r="K23" s="930"/>
      <c r="L23" s="165" t="s">
        <v>134</v>
      </c>
      <c r="N23" s="924"/>
      <c r="O23" s="146" t="s">
        <v>138</v>
      </c>
      <c r="P23" s="751">
        <f>【様式1】!P23</f>
        <v>47300</v>
      </c>
      <c r="Q23" s="147"/>
      <c r="R23" s="161">
        <f>L57</f>
        <v>47300</v>
      </c>
      <c r="S23" s="175">
        <f t="shared" si="2"/>
        <v>0</v>
      </c>
    </row>
    <row r="24" spans="1:23" ht="18" customHeight="1">
      <c r="A24" s="166" t="s">
        <v>376</v>
      </c>
      <c r="B24" s="167" t="s">
        <v>176</v>
      </c>
      <c r="C24" s="823">
        <f>【様式10】!E38</f>
        <v>262950</v>
      </c>
      <c r="D24" s="824"/>
      <c r="E24" s="824"/>
      <c r="F24" s="825"/>
      <c r="G24" s="663">
        <v>45427</v>
      </c>
      <c r="H24" s="1275">
        <v>45477</v>
      </c>
      <c r="I24" s="1275"/>
      <c r="J24" s="1275"/>
      <c r="K24" s="1275"/>
      <c r="L24" s="702">
        <f>【様式10】!E11</f>
        <v>45590</v>
      </c>
      <c r="N24" s="924"/>
      <c r="O24" s="146" t="s">
        <v>139</v>
      </c>
      <c r="P24" s="751">
        <f>【様式1】!P24</f>
        <v>274400</v>
      </c>
      <c r="Q24" s="147"/>
      <c r="R24" s="161">
        <f t="shared" ref="R24" si="4">L58</f>
        <v>274400</v>
      </c>
      <c r="S24" s="175">
        <f t="shared" si="2"/>
        <v>0</v>
      </c>
    </row>
    <row r="25" spans="1:23" ht="18" customHeight="1" thickBot="1">
      <c r="A25" s="169"/>
      <c r="B25" s="170"/>
      <c r="C25" s="820"/>
      <c r="D25" s="821"/>
      <c r="E25" s="821"/>
      <c r="F25" s="822"/>
      <c r="G25" s="665"/>
      <c r="H25" s="1276"/>
      <c r="I25" s="1276"/>
      <c r="J25" s="1276"/>
      <c r="K25" s="1276"/>
      <c r="L25" s="526"/>
      <c r="N25" s="924"/>
      <c r="O25" s="149" t="s">
        <v>141</v>
      </c>
      <c r="P25" s="427">
        <f>【様式1】!P25</f>
        <v>154170</v>
      </c>
      <c r="Q25" s="731"/>
      <c r="R25" s="732">
        <f>L59</f>
        <v>154170</v>
      </c>
      <c r="S25" s="733">
        <f>R25-SUM(P25:Q25)</f>
        <v>0</v>
      </c>
    </row>
    <row r="26" spans="1:23" ht="18" customHeight="1" thickTop="1" thickBot="1">
      <c r="A26" s="172"/>
      <c r="B26" s="173"/>
      <c r="C26" s="826">
        <f>SUM(C24:C25)</f>
        <v>262950</v>
      </c>
      <c r="D26" s="827"/>
      <c r="E26" s="827"/>
      <c r="F26" s="828"/>
      <c r="G26" s="293"/>
      <c r="H26" s="928"/>
      <c r="I26" s="928"/>
      <c r="J26" s="928"/>
      <c r="K26" s="928"/>
      <c r="L26" s="174"/>
      <c r="N26" s="925"/>
      <c r="O26" s="178" t="s">
        <v>124</v>
      </c>
      <c r="P26" s="179">
        <f>SUM(P17:P25)</f>
        <v>1455180</v>
      </c>
      <c r="Q26" s="180">
        <f>SUM(Q17:Q25)</f>
        <v>0</v>
      </c>
      <c r="R26" s="181">
        <f>SUM(R17:R25)</f>
        <v>1444980</v>
      </c>
      <c r="S26" s="182">
        <f>R26-SUM(P26:Q26)</f>
        <v>-10200</v>
      </c>
    </row>
    <row r="27" spans="1:23" ht="18" customHeight="1" thickTop="1">
      <c r="A27" s="441"/>
      <c r="B27" s="442"/>
      <c r="C27" s="443"/>
      <c r="D27" s="443"/>
      <c r="E27" s="443"/>
      <c r="F27" s="443"/>
      <c r="G27" s="444"/>
      <c r="H27" s="445"/>
      <c r="I27" s="445"/>
      <c r="J27" s="445"/>
      <c r="K27" s="445"/>
      <c r="L27" s="444"/>
      <c r="N27" s="183" t="s">
        <v>142</v>
      </c>
      <c r="O27" s="184"/>
      <c r="P27" s="912">
        <f>ROUNDDOWN((SUM(P26:Q26,P16:Q16))*0.1,0)</f>
        <v>370513</v>
      </c>
      <c r="Q27" s="913"/>
      <c r="R27" s="185">
        <f>ROUNDDOWN((SUM(R26,R16))*0.1,0)</f>
        <v>367694</v>
      </c>
      <c r="S27" s="186">
        <f>R27-P27</f>
        <v>-2819</v>
      </c>
      <c r="T27" s="177"/>
      <c r="U27" s="177"/>
      <c r="V27" s="177"/>
      <c r="W27" s="177"/>
    </row>
    <row r="28" spans="1:23" ht="18" customHeight="1">
      <c r="A28" s="441"/>
      <c r="B28" s="442"/>
      <c r="C28" s="443"/>
      <c r="D28" s="443"/>
      <c r="E28" s="443"/>
      <c r="F28" s="443"/>
      <c r="G28" s="444"/>
      <c r="H28" s="445"/>
      <c r="I28" s="445"/>
      <c r="J28" s="445"/>
      <c r="K28" s="445"/>
      <c r="L28" s="444"/>
      <c r="N28" s="187" t="s">
        <v>143</v>
      </c>
      <c r="O28" s="188"/>
      <c r="P28" s="914">
        <f>SUM(P16:Q16,P26:Q26,P27)</f>
        <v>4075643</v>
      </c>
      <c r="Q28" s="915"/>
      <c r="R28" s="189">
        <f>SUM(R27,R26,R16)</f>
        <v>4044634</v>
      </c>
      <c r="S28" s="190">
        <f>R28-P28</f>
        <v>-31009</v>
      </c>
      <c r="T28" s="177"/>
      <c r="U28" s="177"/>
      <c r="V28" s="177"/>
      <c r="W28" s="177"/>
    </row>
    <row r="29" spans="1:23" ht="18" customHeight="1">
      <c r="A29" s="446"/>
      <c r="B29" s="446"/>
      <c r="C29" s="447"/>
      <c r="D29" s="447"/>
      <c r="E29" s="447"/>
      <c r="F29" s="447"/>
      <c r="G29" s="446"/>
      <c r="H29" s="448"/>
      <c r="I29" s="449"/>
      <c r="J29" s="449"/>
      <c r="K29" s="449"/>
      <c r="L29" s="446"/>
      <c r="N29" s="187" t="s">
        <v>144</v>
      </c>
      <c r="O29" s="188"/>
      <c r="P29" s="919">
        <v>0</v>
      </c>
      <c r="Q29" s="920"/>
      <c r="R29" s="191">
        <v>0</v>
      </c>
      <c r="S29" s="190">
        <f>R29-P29</f>
        <v>0</v>
      </c>
      <c r="T29" s="177"/>
      <c r="U29" s="177"/>
      <c r="V29" s="177"/>
      <c r="W29" s="177"/>
    </row>
    <row r="30" spans="1:23" ht="18" customHeight="1" thickBot="1">
      <c r="N30" s="906" t="s">
        <v>145</v>
      </c>
      <c r="O30" s="907"/>
      <c r="P30" s="908">
        <f>P28-P29</f>
        <v>4075643</v>
      </c>
      <c r="Q30" s="909"/>
      <c r="R30" s="192">
        <f>R28-R29</f>
        <v>4044634</v>
      </c>
      <c r="S30" s="193">
        <f>R30-P30</f>
        <v>-31009</v>
      </c>
    </row>
    <row r="31" spans="1:23" ht="18" customHeight="1" thickBot="1">
      <c r="A31" s="289" t="s">
        <v>146</v>
      </c>
      <c r="B31" s="133"/>
      <c r="C31" s="134"/>
      <c r="D31" s="134"/>
      <c r="E31" s="134"/>
      <c r="F31" s="134"/>
      <c r="G31" s="133"/>
      <c r="H31" s="133"/>
      <c r="I31" s="133"/>
      <c r="J31" s="133"/>
      <c r="K31" s="133"/>
      <c r="L31" s="133"/>
      <c r="M31" s="133"/>
      <c r="N31" s="133"/>
      <c r="O31" s="133"/>
      <c r="P31" s="133"/>
      <c r="Q31" s="910" t="s">
        <v>128</v>
      </c>
      <c r="R31" s="910"/>
      <c r="S31" s="910"/>
    </row>
    <row r="32" spans="1:23" s="196" customFormat="1" ht="36" customHeight="1" thickBot="1">
      <c r="A32" s="194" t="s">
        <v>2</v>
      </c>
      <c r="B32" s="509" t="s">
        <v>3</v>
      </c>
      <c r="C32" s="797" t="s">
        <v>4</v>
      </c>
      <c r="D32" s="818"/>
      <c r="E32" s="818"/>
      <c r="F32" s="819"/>
      <c r="G32" s="509" t="s">
        <v>192</v>
      </c>
      <c r="H32" s="911" t="s">
        <v>6</v>
      </c>
      <c r="I32" s="911"/>
      <c r="J32" s="911" t="s">
        <v>186</v>
      </c>
      <c r="K32" s="911"/>
      <c r="L32" s="283" t="s">
        <v>7</v>
      </c>
      <c r="M32" s="283" t="s">
        <v>8</v>
      </c>
      <c r="N32" s="195" t="s">
        <v>132</v>
      </c>
      <c r="O32" s="195" t="s">
        <v>133</v>
      </c>
      <c r="P32" s="165" t="s">
        <v>134</v>
      </c>
      <c r="Q32" s="563" t="s">
        <v>279</v>
      </c>
      <c r="R32" s="561" t="s">
        <v>280</v>
      </c>
      <c r="S32" s="281" t="s">
        <v>147</v>
      </c>
    </row>
    <row r="33" spans="1:19" s="196" customFormat="1" ht="18.75">
      <c r="A33" s="294" t="s">
        <v>376</v>
      </c>
      <c r="B33" s="684" t="s">
        <v>377</v>
      </c>
      <c r="C33" s="815" t="s">
        <v>378</v>
      </c>
      <c r="D33" s="816"/>
      <c r="E33" s="816"/>
      <c r="F33" s="817"/>
      <c r="G33" s="685" t="s">
        <v>384</v>
      </c>
      <c r="H33" s="340">
        <v>2</v>
      </c>
      <c r="I33" s="198" t="s">
        <v>396</v>
      </c>
      <c r="J33" s="340">
        <v>3</v>
      </c>
      <c r="K33" s="198" t="s">
        <v>397</v>
      </c>
      <c r="L33" s="199">
        <v>15000</v>
      </c>
      <c r="M33" s="200">
        <f>H33*J33*L33</f>
        <v>90000</v>
      </c>
      <c r="N33" s="663">
        <v>45427</v>
      </c>
      <c r="O33" s="663">
        <v>45565</v>
      </c>
      <c r="P33" s="664">
        <v>45595</v>
      </c>
      <c r="Q33" s="698" t="s">
        <v>415</v>
      </c>
      <c r="R33" s="700" t="s">
        <v>427</v>
      </c>
      <c r="S33" s="668"/>
    </row>
    <row r="34" spans="1:19" ht="18.75">
      <c r="A34" s="204" t="s">
        <v>376</v>
      </c>
      <c r="B34" s="688" t="s">
        <v>377</v>
      </c>
      <c r="C34" s="812" t="s">
        <v>379</v>
      </c>
      <c r="D34" s="813"/>
      <c r="E34" s="813"/>
      <c r="F34" s="814"/>
      <c r="G34" s="689" t="s">
        <v>385</v>
      </c>
      <c r="H34" s="341">
        <v>1</v>
      </c>
      <c r="I34" s="207" t="s">
        <v>396</v>
      </c>
      <c r="J34" s="341">
        <v>3</v>
      </c>
      <c r="K34" s="207" t="s">
        <v>397</v>
      </c>
      <c r="L34" s="208">
        <v>990</v>
      </c>
      <c r="M34" s="209">
        <f t="shared" ref="M34:M46" si="5">H34*J34*L34</f>
        <v>2970</v>
      </c>
      <c r="N34" s="663">
        <v>45427</v>
      </c>
      <c r="O34" s="663">
        <v>45569</v>
      </c>
      <c r="P34" s="664">
        <v>45595</v>
      </c>
      <c r="Q34" s="699" t="s">
        <v>416</v>
      </c>
      <c r="R34" s="701" t="s">
        <v>431</v>
      </c>
      <c r="S34" s="669"/>
    </row>
    <row r="35" spans="1:19" ht="18.75">
      <c r="A35" s="204" t="s">
        <v>376</v>
      </c>
      <c r="B35" s="690" t="s">
        <v>380</v>
      </c>
      <c r="C35" s="809" t="s">
        <v>386</v>
      </c>
      <c r="D35" s="810"/>
      <c r="E35" s="810"/>
      <c r="F35" s="811"/>
      <c r="G35" s="691" t="s">
        <v>538</v>
      </c>
      <c r="H35" s="342">
        <v>1</v>
      </c>
      <c r="I35" s="213" t="s">
        <v>398</v>
      </c>
      <c r="J35" s="341">
        <v>3</v>
      </c>
      <c r="K35" s="207" t="s">
        <v>397</v>
      </c>
      <c r="L35" s="214">
        <v>25000</v>
      </c>
      <c r="M35" s="209">
        <f t="shared" si="5"/>
        <v>75000</v>
      </c>
      <c r="N35" s="663">
        <v>45428</v>
      </c>
      <c r="O35" s="663">
        <v>45569</v>
      </c>
      <c r="P35" s="664">
        <v>45601</v>
      </c>
      <c r="Q35" s="699" t="s">
        <v>417</v>
      </c>
      <c r="R35" s="701" t="s">
        <v>428</v>
      </c>
      <c r="S35" s="669"/>
    </row>
    <row r="36" spans="1:19" ht="18.75">
      <c r="A36" s="204" t="s">
        <v>376</v>
      </c>
      <c r="B36" s="688" t="s">
        <v>380</v>
      </c>
      <c r="C36" s="812" t="s">
        <v>387</v>
      </c>
      <c r="D36" s="813"/>
      <c r="E36" s="813"/>
      <c r="F36" s="814"/>
      <c r="G36" s="689" t="s">
        <v>539</v>
      </c>
      <c r="H36" s="342">
        <v>1</v>
      </c>
      <c r="I36" s="213" t="s">
        <v>398</v>
      </c>
      <c r="J36" s="693">
        <v>3</v>
      </c>
      <c r="K36" s="694" t="s">
        <v>397</v>
      </c>
      <c r="L36" s="208">
        <v>30000</v>
      </c>
      <c r="M36" s="209">
        <f t="shared" si="5"/>
        <v>90000</v>
      </c>
      <c r="N36" s="663">
        <v>45429</v>
      </c>
      <c r="O36" s="663">
        <v>45569</v>
      </c>
      <c r="P36" s="664">
        <v>45598</v>
      </c>
      <c r="Q36" s="699" t="s">
        <v>418</v>
      </c>
      <c r="R36" s="701" t="s">
        <v>432</v>
      </c>
      <c r="S36" s="669"/>
    </row>
    <row r="37" spans="1:19" ht="18.75">
      <c r="A37" s="204" t="s">
        <v>376</v>
      </c>
      <c r="B37" s="688" t="s">
        <v>381</v>
      </c>
      <c r="C37" s="812" t="s">
        <v>382</v>
      </c>
      <c r="D37" s="813"/>
      <c r="E37" s="813"/>
      <c r="F37" s="814"/>
      <c r="G37" s="689" t="s">
        <v>393</v>
      </c>
      <c r="H37" s="343">
        <v>1</v>
      </c>
      <c r="I37" s="198" t="s">
        <v>399</v>
      </c>
      <c r="J37" s="343">
        <v>1</v>
      </c>
      <c r="K37" s="198" t="s">
        <v>400</v>
      </c>
      <c r="L37" s="217">
        <v>48500</v>
      </c>
      <c r="M37" s="218">
        <f t="shared" si="5"/>
        <v>48500</v>
      </c>
      <c r="N37" s="663">
        <v>45430</v>
      </c>
      <c r="O37" s="663">
        <v>45524</v>
      </c>
      <c r="P37" s="664">
        <v>45560</v>
      </c>
      <c r="Q37" s="699" t="s">
        <v>419</v>
      </c>
      <c r="R37" s="701" t="s">
        <v>429</v>
      </c>
      <c r="S37" s="668"/>
    </row>
    <row r="38" spans="1:19" ht="18.75">
      <c r="A38" s="204" t="s">
        <v>376</v>
      </c>
      <c r="B38" s="686" t="s">
        <v>383</v>
      </c>
      <c r="C38" s="877" t="s">
        <v>388</v>
      </c>
      <c r="D38" s="878"/>
      <c r="E38" s="878"/>
      <c r="F38" s="879"/>
      <c r="G38" s="687" t="s">
        <v>394</v>
      </c>
      <c r="H38" s="343">
        <v>1</v>
      </c>
      <c r="I38" s="198" t="s">
        <v>399</v>
      </c>
      <c r="J38" s="343">
        <v>1</v>
      </c>
      <c r="K38" s="198" t="s">
        <v>400</v>
      </c>
      <c r="L38" s="219">
        <v>235800</v>
      </c>
      <c r="M38" s="220">
        <f t="shared" si="5"/>
        <v>235800</v>
      </c>
      <c r="N38" s="663">
        <v>45431</v>
      </c>
      <c r="O38" s="663">
        <v>45569</v>
      </c>
      <c r="P38" s="664" t="s">
        <v>426</v>
      </c>
      <c r="Q38" s="699" t="s">
        <v>420</v>
      </c>
      <c r="R38" s="701"/>
      <c r="S38" s="669"/>
    </row>
    <row r="39" spans="1:19" ht="18.75">
      <c r="A39" s="204" t="s">
        <v>376</v>
      </c>
      <c r="B39" s="692" t="s">
        <v>389</v>
      </c>
      <c r="C39" s="874" t="s">
        <v>390</v>
      </c>
      <c r="D39" s="875"/>
      <c r="E39" s="875"/>
      <c r="F39" s="876"/>
      <c r="G39" s="755" t="s">
        <v>537</v>
      </c>
      <c r="H39" s="343">
        <v>1</v>
      </c>
      <c r="I39" s="198" t="s">
        <v>399</v>
      </c>
      <c r="J39" s="343">
        <v>1</v>
      </c>
      <c r="K39" s="198" t="s">
        <v>400</v>
      </c>
      <c r="L39" s="219">
        <v>57540</v>
      </c>
      <c r="M39" s="220">
        <f t="shared" si="5"/>
        <v>57540</v>
      </c>
      <c r="N39" s="663">
        <v>45432</v>
      </c>
      <c r="O39" s="663">
        <v>45473</v>
      </c>
      <c r="P39" s="664">
        <v>45498</v>
      </c>
      <c r="Q39" s="699" t="s">
        <v>421</v>
      </c>
      <c r="R39" s="701" t="s">
        <v>430</v>
      </c>
      <c r="S39" s="669"/>
    </row>
    <row r="40" spans="1:19" ht="18.75">
      <c r="A40" s="204"/>
      <c r="B40" s="204"/>
      <c r="C40" s="874"/>
      <c r="D40" s="875"/>
      <c r="E40" s="875"/>
      <c r="F40" s="876"/>
      <c r="G40" s="206"/>
      <c r="H40" s="344"/>
      <c r="I40" s="213"/>
      <c r="J40" s="344"/>
      <c r="K40" s="213"/>
      <c r="L40" s="219"/>
      <c r="M40" s="220">
        <f t="shared" si="5"/>
        <v>0</v>
      </c>
      <c r="N40" s="663"/>
      <c r="O40" s="663"/>
      <c r="P40" s="664"/>
      <c r="Q40" s="666"/>
      <c r="R40" s="667"/>
      <c r="S40" s="669"/>
    </row>
    <row r="41" spans="1:19" ht="18.75">
      <c r="A41" s="204"/>
      <c r="B41" s="204"/>
      <c r="C41" s="874"/>
      <c r="D41" s="875"/>
      <c r="E41" s="875"/>
      <c r="F41" s="876"/>
      <c r="G41" s="206"/>
      <c r="H41" s="342"/>
      <c r="I41" s="213"/>
      <c r="J41" s="344"/>
      <c r="K41" s="213"/>
      <c r="L41" s="214"/>
      <c r="M41" s="220">
        <f t="shared" si="5"/>
        <v>0</v>
      </c>
      <c r="N41" s="663"/>
      <c r="O41" s="663"/>
      <c r="P41" s="664"/>
      <c r="Q41" s="666"/>
      <c r="R41" s="667"/>
      <c r="S41" s="669"/>
    </row>
    <row r="42" spans="1:19" ht="18.75">
      <c r="A42" s="204"/>
      <c r="B42" s="222"/>
      <c r="C42" s="874"/>
      <c r="D42" s="875"/>
      <c r="E42" s="875"/>
      <c r="F42" s="876"/>
      <c r="G42" s="206"/>
      <c r="H42" s="340"/>
      <c r="I42" s="198"/>
      <c r="J42" s="340"/>
      <c r="K42" s="198"/>
      <c r="L42" s="199"/>
      <c r="M42" s="220">
        <f t="shared" si="5"/>
        <v>0</v>
      </c>
      <c r="N42" s="663"/>
      <c r="O42" s="663"/>
      <c r="P42" s="664"/>
      <c r="Q42" s="666"/>
      <c r="R42" s="667"/>
      <c r="S42" s="669"/>
    </row>
    <row r="43" spans="1:19" ht="18.75">
      <c r="A43" s="204"/>
      <c r="B43" s="215"/>
      <c r="C43" s="874"/>
      <c r="D43" s="875"/>
      <c r="E43" s="875"/>
      <c r="F43" s="876"/>
      <c r="G43" s="206"/>
      <c r="H43" s="342"/>
      <c r="I43" s="213"/>
      <c r="J43" s="344"/>
      <c r="K43" s="213"/>
      <c r="L43" s="214"/>
      <c r="M43" s="200">
        <f t="shared" si="5"/>
        <v>0</v>
      </c>
      <c r="N43" s="663"/>
      <c r="O43" s="663"/>
      <c r="P43" s="664"/>
      <c r="Q43" s="666"/>
      <c r="R43" s="667"/>
      <c r="S43" s="668"/>
    </row>
    <row r="44" spans="1:19" ht="18.75">
      <c r="A44" s="204"/>
      <c r="B44" s="215"/>
      <c r="C44" s="874"/>
      <c r="D44" s="875"/>
      <c r="E44" s="875"/>
      <c r="F44" s="876"/>
      <c r="G44" s="216"/>
      <c r="H44" s="340"/>
      <c r="I44" s="198"/>
      <c r="J44" s="340"/>
      <c r="K44" s="198"/>
      <c r="L44" s="199"/>
      <c r="M44" s="209">
        <f t="shared" si="5"/>
        <v>0</v>
      </c>
      <c r="N44" s="663"/>
      <c r="O44" s="663"/>
      <c r="P44" s="664"/>
      <c r="Q44" s="666"/>
      <c r="R44" s="667"/>
      <c r="S44" s="668"/>
    </row>
    <row r="45" spans="1:19" ht="18.75">
      <c r="A45" s="204"/>
      <c r="B45" s="204"/>
      <c r="C45" s="874"/>
      <c r="D45" s="875"/>
      <c r="E45" s="875"/>
      <c r="F45" s="876"/>
      <c r="G45" s="206"/>
      <c r="H45" s="340"/>
      <c r="I45" s="198"/>
      <c r="J45" s="340"/>
      <c r="K45" s="198"/>
      <c r="L45" s="199"/>
      <c r="M45" s="209">
        <f t="shared" si="5"/>
        <v>0</v>
      </c>
      <c r="N45" s="663"/>
      <c r="O45" s="663"/>
      <c r="P45" s="664"/>
      <c r="Q45" s="666"/>
      <c r="R45" s="667"/>
      <c r="S45" s="669"/>
    </row>
    <row r="46" spans="1:19" ht="19.5" thickBot="1">
      <c r="A46" s="565"/>
      <c r="B46" s="223"/>
      <c r="C46" s="1277"/>
      <c r="D46" s="1278"/>
      <c r="E46" s="1278"/>
      <c r="F46" s="1279"/>
      <c r="G46" s="224"/>
      <c r="H46" s="345"/>
      <c r="I46" s="225"/>
      <c r="J46" s="345"/>
      <c r="K46" s="225"/>
      <c r="L46" s="226"/>
      <c r="M46" s="227">
        <f t="shared" si="5"/>
        <v>0</v>
      </c>
      <c r="N46" s="663"/>
      <c r="O46" s="663"/>
      <c r="P46" s="664"/>
      <c r="Q46" s="661"/>
      <c r="R46" s="662"/>
      <c r="S46" s="670"/>
    </row>
    <row r="47" spans="1:19" ht="18" customHeight="1" thickTop="1" thickBot="1">
      <c r="A47" s="231"/>
      <c r="B47" s="232"/>
      <c r="C47" s="880"/>
      <c r="D47" s="881"/>
      <c r="E47" s="881"/>
      <c r="F47" s="882"/>
      <c r="G47" s="233"/>
      <c r="H47" s="889"/>
      <c r="I47" s="890"/>
      <c r="J47" s="889"/>
      <c r="K47" s="890"/>
      <c r="L47" s="234"/>
      <c r="M47" s="235">
        <f>SUM(M33:M46)</f>
        <v>599810</v>
      </c>
      <c r="N47" s="236"/>
      <c r="O47" s="234"/>
      <c r="P47" s="237"/>
      <c r="Q47" s="581"/>
      <c r="R47" s="238"/>
      <c r="S47" s="238"/>
    </row>
    <row r="48" spans="1:19" ht="18" customHeight="1">
      <c r="A48" s="177"/>
      <c r="B48" s="177"/>
      <c r="C48" s="177"/>
      <c r="D48" s="177"/>
      <c r="E48" s="177"/>
      <c r="F48" s="177"/>
      <c r="G48" s="177"/>
      <c r="H48" s="177"/>
      <c r="I48" s="177"/>
      <c r="J48" s="177"/>
      <c r="K48" s="177"/>
      <c r="L48" s="177"/>
      <c r="M48" s="177"/>
      <c r="N48" s="177"/>
      <c r="O48" s="177"/>
      <c r="P48" s="177"/>
      <c r="Q48" s="177"/>
      <c r="R48" s="177"/>
      <c r="S48" s="177"/>
    </row>
    <row r="49" spans="1:19" ht="18" customHeight="1" thickBot="1">
      <c r="A49" s="130" t="s">
        <v>148</v>
      </c>
      <c r="B49" s="177"/>
      <c r="C49" s="177"/>
      <c r="D49" s="177"/>
      <c r="E49" s="177"/>
      <c r="F49" s="177"/>
      <c r="G49" s="177"/>
      <c r="H49" s="177"/>
      <c r="L49" s="177"/>
      <c r="M49" s="130" t="s">
        <v>128</v>
      </c>
      <c r="N49" s="177"/>
      <c r="O49" s="177"/>
      <c r="Q49" s="177"/>
      <c r="R49" s="177"/>
      <c r="S49" s="177"/>
    </row>
    <row r="50" spans="1:19" ht="18" customHeight="1" thickBot="1">
      <c r="A50" s="239" t="s">
        <v>2</v>
      </c>
      <c r="B50" s="240" t="s">
        <v>149</v>
      </c>
      <c r="C50" s="868" t="s">
        <v>150</v>
      </c>
      <c r="D50" s="869"/>
      <c r="E50" s="869"/>
      <c r="F50" s="870"/>
      <c r="G50" s="241" t="s">
        <v>151</v>
      </c>
      <c r="H50" s="891" t="s">
        <v>152</v>
      </c>
      <c r="I50" s="892"/>
      <c r="J50" s="892"/>
      <c r="K50" s="893"/>
      <c r="L50" s="242" t="s">
        <v>131</v>
      </c>
      <c r="M50" s="243" t="s">
        <v>134</v>
      </c>
      <c r="N50" s="129" t="s">
        <v>153</v>
      </c>
      <c r="O50" s="244" t="s">
        <v>12</v>
      </c>
      <c r="P50" s="244"/>
      <c r="Q50" s="245"/>
      <c r="R50" s="245"/>
    </row>
    <row r="51" spans="1:19" ht="18" customHeight="1">
      <c r="A51" s="831" t="s">
        <v>376</v>
      </c>
      <c r="B51" s="833" t="s">
        <v>154</v>
      </c>
      <c r="C51" s="897">
        <f>MIN(【様式２】!G16:AJ16)</f>
        <v>45476</v>
      </c>
      <c r="D51" s="898"/>
      <c r="E51" s="898"/>
      <c r="F51" s="899"/>
      <c r="G51" s="197" t="s">
        <v>177</v>
      </c>
      <c r="H51" s="836" t="s">
        <v>155</v>
      </c>
      <c r="I51" s="837"/>
      <c r="J51" s="837"/>
      <c r="K51" s="838"/>
      <c r="L51" s="303">
        <f>'【様式４】 WS'!N38</f>
        <v>170940</v>
      </c>
      <c r="M51" s="703">
        <f>'【様式４】 WS'!O40</f>
        <v>45535</v>
      </c>
      <c r="N51" s="129" t="s">
        <v>11</v>
      </c>
      <c r="O51" s="308" t="s">
        <v>156</v>
      </c>
      <c r="P51" s="308"/>
      <c r="Q51" s="338"/>
      <c r="R51" s="308"/>
      <c r="S51" s="308"/>
    </row>
    <row r="52" spans="1:19" ht="18" customHeight="1">
      <c r="A52" s="832"/>
      <c r="B52" s="834"/>
      <c r="C52" s="903" t="s">
        <v>242</v>
      </c>
      <c r="D52" s="904"/>
      <c r="E52" s="904"/>
      <c r="F52" s="905"/>
      <c r="G52" s="205" t="s">
        <v>179</v>
      </c>
      <c r="H52" s="894" t="s">
        <v>129</v>
      </c>
      <c r="I52" s="895"/>
      <c r="J52" s="895"/>
      <c r="K52" s="896"/>
      <c r="L52" s="304">
        <f>'【様式４】 WS'!R38</f>
        <v>13200</v>
      </c>
      <c r="M52" s="704">
        <f>【様式10】!E11</f>
        <v>45590</v>
      </c>
      <c r="N52" s="129" t="s">
        <v>11</v>
      </c>
      <c r="O52" s="248" t="s">
        <v>13</v>
      </c>
    </row>
    <row r="53" spans="1:19" ht="18" customHeight="1">
      <c r="A53" s="832"/>
      <c r="B53" s="834"/>
      <c r="C53" s="903"/>
      <c r="D53" s="904"/>
      <c r="E53" s="904"/>
      <c r="F53" s="905"/>
      <c r="G53" s="319" t="s">
        <v>177</v>
      </c>
      <c r="H53" s="886" t="s">
        <v>135</v>
      </c>
      <c r="I53" s="887"/>
      <c r="J53" s="887"/>
      <c r="K53" s="888"/>
      <c r="L53" s="304">
        <f>'【様式４】 WS'!V38</f>
        <v>57000</v>
      </c>
      <c r="M53" s="704">
        <f>'【様式４】 WS'!W40</f>
        <v>45535</v>
      </c>
      <c r="N53" s="129" t="s">
        <v>11</v>
      </c>
      <c r="O53" s="249" t="s">
        <v>14</v>
      </c>
      <c r="P53" s="248"/>
    </row>
    <row r="54" spans="1:19" ht="18" customHeight="1" thickBot="1">
      <c r="A54" s="832"/>
      <c r="B54" s="835"/>
      <c r="C54" s="900">
        <f>MAX(【様式２】!G16:AJ16)</f>
        <v>45477</v>
      </c>
      <c r="D54" s="901"/>
      <c r="E54" s="901"/>
      <c r="F54" s="902"/>
      <c r="G54" s="205" t="s">
        <v>178</v>
      </c>
      <c r="H54" s="894" t="s">
        <v>173</v>
      </c>
      <c r="I54" s="895"/>
      <c r="J54" s="895"/>
      <c r="K54" s="896"/>
      <c r="L54" s="317">
        <f>【様式５】WS!U29</f>
        <v>73420</v>
      </c>
      <c r="M54" s="705">
        <f>【様式５】WS!U31</f>
        <v>45535</v>
      </c>
      <c r="P54" s="249"/>
    </row>
    <row r="55" spans="1:19" ht="18" customHeight="1" thickTop="1" thickBot="1">
      <c r="A55" s="322"/>
      <c r="B55" s="323"/>
      <c r="C55" s="324"/>
      <c r="D55" s="325"/>
      <c r="E55" s="325"/>
      <c r="F55" s="326"/>
      <c r="G55" s="327"/>
      <c r="H55" s="793" t="s">
        <v>205</v>
      </c>
      <c r="I55" s="794"/>
      <c r="J55" s="794"/>
      <c r="K55" s="795"/>
      <c r="L55" s="328">
        <f>SUM(L51:L54)</f>
        <v>314560</v>
      </c>
      <c r="M55" s="706"/>
      <c r="P55" s="249"/>
    </row>
    <row r="56" spans="1:19" ht="18" customHeight="1">
      <c r="A56" s="832" t="s">
        <v>376</v>
      </c>
      <c r="B56" s="833" t="s">
        <v>157</v>
      </c>
      <c r="C56" s="897">
        <f>MIN(【様式２】!G46:AJ46)</f>
        <v>45201</v>
      </c>
      <c r="D56" s="898"/>
      <c r="E56" s="898"/>
      <c r="F56" s="899"/>
      <c r="G56" s="321" t="s">
        <v>177</v>
      </c>
      <c r="H56" s="836" t="s">
        <v>158</v>
      </c>
      <c r="I56" s="837"/>
      <c r="J56" s="837"/>
      <c r="K56" s="838"/>
      <c r="L56" s="303">
        <f>'【様式４】 本公演'!N54</f>
        <v>418750</v>
      </c>
      <c r="M56" s="703">
        <f>'【様式４】 本公演'!O56</f>
        <v>45601</v>
      </c>
    </row>
    <row r="57" spans="1:19" ht="18" customHeight="1">
      <c r="A57" s="832"/>
      <c r="B57" s="834"/>
      <c r="C57" s="903" t="s">
        <v>243</v>
      </c>
      <c r="D57" s="904"/>
      <c r="E57" s="904"/>
      <c r="F57" s="905"/>
      <c r="G57" s="273" t="s">
        <v>180</v>
      </c>
      <c r="H57" s="894" t="s">
        <v>174</v>
      </c>
      <c r="I57" s="895"/>
      <c r="J57" s="895"/>
      <c r="K57" s="896"/>
      <c r="L57" s="304">
        <f>'【様式４】 本公演'!R54</f>
        <v>47300</v>
      </c>
      <c r="M57" s="704">
        <f>【様式9】!H11</f>
        <v>45590</v>
      </c>
    </row>
    <row r="58" spans="1:19" ht="18" customHeight="1">
      <c r="A58" s="832"/>
      <c r="B58" s="834"/>
      <c r="C58" s="903"/>
      <c r="D58" s="904"/>
      <c r="E58" s="904"/>
      <c r="F58" s="905"/>
      <c r="G58" s="273" t="s">
        <v>177</v>
      </c>
      <c r="H58" s="1281" t="s">
        <v>185</v>
      </c>
      <c r="I58" s="1282"/>
      <c r="J58" s="1282"/>
      <c r="K58" s="1283"/>
      <c r="L58" s="304">
        <f>'【様式４】 本公演'!V54</f>
        <v>274400</v>
      </c>
      <c r="M58" s="704">
        <f>'【様式４】 本公演'!W56</f>
        <v>45601</v>
      </c>
    </row>
    <row r="59" spans="1:19" ht="18" customHeight="1" thickBot="1">
      <c r="A59" s="832"/>
      <c r="B59" s="835"/>
      <c r="C59" s="900">
        <f>MAX(【様式２】!G46:AJ46)</f>
        <v>45203</v>
      </c>
      <c r="D59" s="901"/>
      <c r="E59" s="901"/>
      <c r="F59" s="902"/>
      <c r="G59" s="316" t="s">
        <v>178</v>
      </c>
      <c r="H59" s="1284" t="s">
        <v>310</v>
      </c>
      <c r="I59" s="1285"/>
      <c r="J59" s="1285"/>
      <c r="K59" s="1286"/>
      <c r="L59" s="317">
        <f>'【様式５】本公演（レンタカー①）'!U29+'【様式５】本公演 (団体所有車両①）'!U29+'【様式５】本公演 (自家用車①）'!$U$29</f>
        <v>154170</v>
      </c>
      <c r="M59" s="707">
        <f>'【様式５】本公演（レンタカー①）'!U31</f>
        <v>45601</v>
      </c>
    </row>
    <row r="60" spans="1:19" ht="18" customHeight="1" thickTop="1" thickBot="1">
      <c r="A60" s="330"/>
      <c r="B60" s="331"/>
      <c r="C60" s="332"/>
      <c r="D60" s="333"/>
      <c r="E60" s="333"/>
      <c r="F60" s="334"/>
      <c r="G60" s="335"/>
      <c r="H60" s="790" t="s">
        <v>206</v>
      </c>
      <c r="I60" s="791"/>
      <c r="J60" s="791"/>
      <c r="K60" s="792"/>
      <c r="L60" s="336">
        <f>SUM(L56:L59)</f>
        <v>894620</v>
      </c>
      <c r="M60" s="337"/>
    </row>
    <row r="61" spans="1:19" ht="18" customHeight="1" thickTop="1" thickBot="1">
      <c r="A61" s="250"/>
      <c r="B61" s="250"/>
      <c r="C61" s="865"/>
      <c r="D61" s="866"/>
      <c r="E61" s="866"/>
      <c r="F61" s="867"/>
      <c r="G61" s="231"/>
      <c r="H61" s="839"/>
      <c r="I61" s="840"/>
      <c r="J61" s="840"/>
      <c r="K61" s="841"/>
      <c r="L61" s="251">
        <f>L55+L60</f>
        <v>1209180</v>
      </c>
      <c r="M61" s="252"/>
    </row>
    <row r="62" spans="1:19" ht="18" customHeight="1">
      <c r="N62" s="177"/>
      <c r="O62" s="177"/>
      <c r="P62" s="177"/>
      <c r="Q62" s="177"/>
      <c r="R62" s="177"/>
    </row>
    <row r="63" spans="1:19" ht="18" customHeight="1">
      <c r="M63" s="177"/>
      <c r="N63" s="177"/>
      <c r="O63" s="177"/>
      <c r="P63" s="177"/>
      <c r="Q63" s="177"/>
      <c r="R63" s="177"/>
    </row>
    <row r="64" spans="1:19" ht="18" customHeight="1">
      <c r="M64" s="177"/>
      <c r="N64" s="177"/>
      <c r="O64" s="177"/>
      <c r="P64" s="177"/>
      <c r="Q64" s="177"/>
      <c r="R64" s="177"/>
    </row>
    <row r="65" spans="7:18" ht="18" customHeight="1">
      <c r="M65" s="177"/>
      <c r="N65" s="177"/>
      <c r="O65" s="177"/>
      <c r="P65" s="177"/>
      <c r="Q65" s="177"/>
      <c r="R65" s="177"/>
    </row>
    <row r="66" spans="7:18" ht="18" customHeight="1">
      <c r="M66" s="177"/>
      <c r="N66" s="177"/>
      <c r="O66" s="177"/>
      <c r="P66" s="177"/>
      <c r="Q66" s="177"/>
      <c r="R66" s="177"/>
    </row>
    <row r="67" spans="7:18" ht="18" customHeight="1">
      <c r="M67" s="177"/>
      <c r="N67" s="177"/>
      <c r="O67" s="177"/>
      <c r="P67" s="177"/>
      <c r="Q67" s="177"/>
      <c r="R67" s="177"/>
    </row>
    <row r="72" spans="7:18" ht="18" customHeight="1">
      <c r="G72" s="249"/>
      <c r="H72" s="249"/>
      <c r="I72" s="249"/>
      <c r="J72" s="249"/>
      <c r="K72" s="249"/>
      <c r="L72" s="249"/>
      <c r="M72" s="249"/>
      <c r="N72" s="249"/>
      <c r="O72" s="249"/>
      <c r="P72" s="249"/>
      <c r="Q72" s="249"/>
    </row>
    <row r="73" spans="7:18" ht="18" customHeight="1">
      <c r="G73" s="249"/>
      <c r="H73" s="249"/>
      <c r="I73" s="249"/>
      <c r="J73" s="249"/>
      <c r="K73" s="249"/>
      <c r="L73" s="249"/>
      <c r="M73" s="249"/>
      <c r="N73" s="249"/>
      <c r="O73" s="249"/>
      <c r="P73" s="249"/>
      <c r="Q73" s="249"/>
    </row>
    <row r="74" spans="7:18" ht="18" customHeight="1">
      <c r="G74" s="249"/>
      <c r="H74" s="249"/>
      <c r="I74" s="249"/>
      <c r="J74" s="249"/>
      <c r="K74" s="249"/>
      <c r="L74" s="249"/>
      <c r="M74" s="249"/>
      <c r="N74" s="249"/>
      <c r="O74" s="249"/>
      <c r="P74" s="249"/>
      <c r="Q74" s="249"/>
    </row>
  </sheetData>
  <mergeCells count="104">
    <mergeCell ref="C61:F61"/>
    <mergeCell ref="H61:K61"/>
    <mergeCell ref="A51:A54"/>
    <mergeCell ref="B51:B54"/>
    <mergeCell ref="H51:K51"/>
    <mergeCell ref="H52:K52"/>
    <mergeCell ref="C47:F47"/>
    <mergeCell ref="H47:I47"/>
    <mergeCell ref="J47:K47"/>
    <mergeCell ref="C50:F50"/>
    <mergeCell ref="H50:K50"/>
    <mergeCell ref="H53:K53"/>
    <mergeCell ref="H54:K54"/>
    <mergeCell ref="H55:K55"/>
    <mergeCell ref="A56:A59"/>
    <mergeCell ref="B56:B59"/>
    <mergeCell ref="H56:K56"/>
    <mergeCell ref="H57:K57"/>
    <mergeCell ref="H58:K58"/>
    <mergeCell ref="H59:K59"/>
    <mergeCell ref="H60:K60"/>
    <mergeCell ref="C51:F51"/>
    <mergeCell ref="C52:F53"/>
    <mergeCell ref="C54:F54"/>
    <mergeCell ref="P27:Q27"/>
    <mergeCell ref="P28:Q28"/>
    <mergeCell ref="N17:N26"/>
    <mergeCell ref="I13:L13"/>
    <mergeCell ref="C33:F33"/>
    <mergeCell ref="C34:F34"/>
    <mergeCell ref="P29:Q29"/>
    <mergeCell ref="N30:O30"/>
    <mergeCell ref="P30:Q30"/>
    <mergeCell ref="Q31:S31"/>
    <mergeCell ref="C17:F17"/>
    <mergeCell ref="H17:K17"/>
    <mergeCell ref="C32:F32"/>
    <mergeCell ref="H32:I32"/>
    <mergeCell ref="J32:K32"/>
    <mergeCell ref="F22:I22"/>
    <mergeCell ref="C18:F18"/>
    <mergeCell ref="H18:K18"/>
    <mergeCell ref="C19:F19"/>
    <mergeCell ref="H19:K19"/>
    <mergeCell ref="C20:F20"/>
    <mergeCell ref="H20:K20"/>
    <mergeCell ref="C26:F26"/>
    <mergeCell ref="S7:S8"/>
    <mergeCell ref="A8:B8"/>
    <mergeCell ref="C8:F8"/>
    <mergeCell ref="G8:H8"/>
    <mergeCell ref="I8:L8"/>
    <mergeCell ref="N7:O7"/>
    <mergeCell ref="P7:Q7"/>
    <mergeCell ref="R7:R8"/>
    <mergeCell ref="G11:H11"/>
    <mergeCell ref="I11:L11"/>
    <mergeCell ref="N9:N16"/>
    <mergeCell ref="A14:B14"/>
    <mergeCell ref="C14:F14"/>
    <mergeCell ref="G14:H14"/>
    <mergeCell ref="I14:L14"/>
    <mergeCell ref="A12:B12"/>
    <mergeCell ref="C12:F12"/>
    <mergeCell ref="G12:H12"/>
    <mergeCell ref="I12:L12"/>
    <mergeCell ref="A13:B13"/>
    <mergeCell ref="C13:F13"/>
    <mergeCell ref="G13:H13"/>
    <mergeCell ref="A11:B11"/>
    <mergeCell ref="C11:F11"/>
    <mergeCell ref="C2:F2"/>
    <mergeCell ref="H2:M2"/>
    <mergeCell ref="A3:M6"/>
    <mergeCell ref="A10:B10"/>
    <mergeCell ref="C10:F10"/>
    <mergeCell ref="G10:H10"/>
    <mergeCell ref="I10:L10"/>
    <mergeCell ref="A9:B9"/>
    <mergeCell ref="C9:F9"/>
    <mergeCell ref="G9:H9"/>
    <mergeCell ref="I9:L9"/>
    <mergeCell ref="C56:F56"/>
    <mergeCell ref="C57:F58"/>
    <mergeCell ref="C59:F59"/>
    <mergeCell ref="H26:K26"/>
    <mergeCell ref="C23:F23"/>
    <mergeCell ref="H23:K23"/>
    <mergeCell ref="C24:F24"/>
    <mergeCell ref="H24:K24"/>
    <mergeCell ref="C25:F25"/>
    <mergeCell ref="H25:K25"/>
    <mergeCell ref="C46:F46"/>
    <mergeCell ref="C35:F35"/>
    <mergeCell ref="C36:F36"/>
    <mergeCell ref="C37:F37"/>
    <mergeCell ref="C38:F38"/>
    <mergeCell ref="C39:F39"/>
    <mergeCell ref="C40:F40"/>
    <mergeCell ref="C41:F41"/>
    <mergeCell ref="C42:F42"/>
    <mergeCell ref="C43:F43"/>
    <mergeCell ref="C44:F44"/>
    <mergeCell ref="C45:F45"/>
  </mergeCells>
  <phoneticPr fontId="1"/>
  <conditionalFormatting sqref="L18:L19 L24:L25 P33:P46">
    <cfRule type="beginsWith" dxfId="3" priority="6" operator="beginsWith" text="未払">
      <formula>LEFT(L18,LEN("未払"))="未払"</formula>
    </cfRule>
  </conditionalFormatting>
  <conditionalFormatting sqref="M51:M54 M56:M59">
    <cfRule type="beginsWith" dxfId="2" priority="1" operator="beginsWith" text="未払">
      <formula>LEFT(M51,LEN("未払"))="未払"</formula>
    </cfRule>
  </conditionalFormatting>
  <dataValidations count="14">
    <dataValidation type="list" allowBlank="1" showInputMessage="1" showErrorMessage="1" sqref="A18:A19 A24:A25 A27:A28 A55 A60">
      <formula1>"　　,当初,追加"</formula1>
    </dataValidation>
    <dataValidation type="list" allowBlank="1" showInputMessage="1" showErrorMessage="1" sqref="B33:B46">
      <formula1>"文芸費,音楽費・借損料,舞台費・消耗品費,その他経費,プログラム作成費,運搬費"</formula1>
    </dataValidation>
    <dataValidation allowBlank="1" showInputMessage="1" showErrorMessage="1" prompt="最終稼働日・最終納品日等業務完了した日をご記載ください。" sqref="O33:O46"/>
    <dataValidation allowBlank="1" showInputMessage="1" showErrorMessage="1" prompt="最終支払日をご記載ください。複数日記載いただく必要はございません。_x000a_また、未払の場合は【未払（○○支払予定）】とご記載ください。_x000a_" sqref="P33:P46"/>
    <dataValidation allowBlank="1" showInputMessage="1" prompt="付記した資料番号と一致しているか確認してください。" sqref="Q46"/>
    <dataValidation allowBlank="1" showInputMessage="1" showErrorMessage="1" prompt="付記した資料番号と一致しているか確認してください。" sqref="Q40:Q45 R40:R46"/>
    <dataValidation type="list" allowBlank="1" showInputMessage="1" showErrorMessage="1" sqref="A56:A59 A51:A54 A40:A46">
      <formula1>"　　,当初,追加,当初・追加"</formula1>
    </dataValidation>
    <dataValidation allowBlank="1" showInputMessage="1" showErrorMessage="1" prompt="最終実施日をご記載ください。_x000a_" sqref="H24:K25"/>
    <dataValidation allowBlank="1" showInputMessage="1" showErrorMessage="1" prompt="最終公演日をご記載ください。_x000a_" sqref="H18:K19"/>
    <dataValidation allowBlank="1" showInputMessage="1" showErrorMessage="1" prompt="様式9の日当合計額と異なる場合、赤く表示されます。_x000a_" sqref="L57"/>
    <dataValidation allowBlank="1" showInputMessage="1" showErrorMessage="1" prompt="様式10の日当合計額と異なる場合、赤く表示されます。_x000a_" sqref="L52"/>
    <dataValidation allowBlank="1" showInputMessage="1" showErrorMessage="1" prompt="発注日は初回確定連絡日以降の日付をご記載ください。" sqref="G24:G25 G18:G19 N33:N46"/>
    <dataValidation type="list" allowBlank="1" showInputMessage="1" sqref="A33:A39">
      <formula1>"　　,当初,追加,当初・追加"</formula1>
    </dataValidation>
    <dataValidation allowBlank="1" showInputMessage="1" showErrorMessage="1" prompt="資料番号を必ず付記ください。" sqref="Q33:R39"/>
  </dataValidations>
  <printOptions horizontalCentered="1" verticalCentered="1"/>
  <pageMargins left="0.59055118110236227" right="0.59055118110236227" top="0.39370078740157483" bottom="0.39370078740157483" header="0.31496062992125984" footer="0.31496062992125984"/>
  <pageSetup paperSize="9" scale="44"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5" id="{423F6252-0964-442D-9DDB-D104CAA03262}">
            <xm:f>$L$52&lt;&gt;【様式10】!$H$38</xm:f>
            <x14:dxf>
              <fill>
                <patternFill>
                  <bgColor rgb="FFFF0000"/>
                </patternFill>
              </fill>
            </x14:dxf>
          </x14:cfRule>
          <xm:sqref>L52</xm:sqref>
        </x14:conditionalFormatting>
        <x14:conditionalFormatting xmlns:xm="http://schemas.microsoft.com/office/excel/2006/main">
          <x14:cfRule type="expression" priority="2" id="{F077DD46-4E11-4B0F-B5B2-EDBDEB6336B6}">
            <xm:f>$L$57&lt;&gt;【様式9】!$J$43</xm:f>
            <x14:dxf>
              <fill>
                <patternFill>
                  <bgColor rgb="FFFF0000"/>
                </patternFill>
              </fill>
            </x14:dxf>
          </x14:cfRule>
          <xm:sqref>L57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W44"/>
  <sheetViews>
    <sheetView showGridLines="0" zoomScale="70" zoomScaleNormal="70" zoomScaleSheetLayoutView="85" zoomScalePageLayoutView="80" workbookViewId="0">
      <selection activeCell="K18" sqref="K18:L18"/>
    </sheetView>
  </sheetViews>
  <sheetFormatPr defaultColWidth="3.7109375" defaultRowHeight="22.5" customHeight="1"/>
  <cols>
    <col min="1" max="2" width="3.7109375" style="6"/>
    <col min="3" max="7" width="5.28515625" style="734" customWidth="1"/>
    <col min="8" max="8" width="10.140625" style="6" customWidth="1"/>
    <col min="9" max="9" width="10.42578125" style="6" customWidth="1"/>
    <col min="10" max="10" width="12" style="6" customWidth="1"/>
    <col min="11" max="11" width="13.28515625" style="6" customWidth="1"/>
    <col min="12" max="12" width="6.42578125" style="6" customWidth="1"/>
    <col min="13" max="13" width="12.140625" style="6" customWidth="1"/>
    <col min="14" max="14" width="15.28515625" style="6" customWidth="1"/>
    <col min="15" max="15" width="15" style="6" customWidth="1"/>
    <col min="16" max="19" width="7.28515625" style="6" customWidth="1"/>
    <col min="20" max="20" width="5.5703125" style="6" customWidth="1"/>
    <col min="21" max="21" width="7.5703125" style="6" customWidth="1"/>
    <col min="22" max="22" width="13.5703125" style="6" customWidth="1"/>
    <col min="23" max="36" width="5.5703125" style="6" customWidth="1"/>
    <col min="37" max="260" width="3.7109375" style="6"/>
    <col min="261" max="279" width="5.28515625" style="6" customWidth="1"/>
    <col min="280" max="516" width="3.7109375" style="6"/>
    <col min="517" max="535" width="5.28515625" style="6" customWidth="1"/>
    <col min="536" max="772" width="3.7109375" style="6"/>
    <col min="773" max="791" width="5.28515625" style="6" customWidth="1"/>
    <col min="792" max="1028" width="3.7109375" style="6"/>
    <col min="1029" max="1047" width="5.28515625" style="6" customWidth="1"/>
    <col min="1048" max="1284" width="3.7109375" style="6"/>
    <col min="1285" max="1303" width="5.28515625" style="6" customWidth="1"/>
    <col min="1304" max="1540" width="3.7109375" style="6"/>
    <col min="1541" max="1559" width="5.28515625" style="6" customWidth="1"/>
    <col min="1560" max="1796" width="3.7109375" style="6"/>
    <col min="1797" max="1815" width="5.28515625" style="6" customWidth="1"/>
    <col min="1816" max="2052" width="3.7109375" style="6"/>
    <col min="2053" max="2071" width="5.28515625" style="6" customWidth="1"/>
    <col min="2072" max="2308" width="3.7109375" style="6"/>
    <col min="2309" max="2327" width="5.28515625" style="6" customWidth="1"/>
    <col min="2328" max="2564" width="3.7109375" style="6"/>
    <col min="2565" max="2583" width="5.28515625" style="6" customWidth="1"/>
    <col min="2584" max="2820" width="3.7109375" style="6"/>
    <col min="2821" max="2839" width="5.28515625" style="6" customWidth="1"/>
    <col min="2840" max="3076" width="3.7109375" style="6"/>
    <col min="3077" max="3095" width="5.28515625" style="6" customWidth="1"/>
    <col min="3096" max="3332" width="3.7109375" style="6"/>
    <col min="3333" max="3351" width="5.28515625" style="6" customWidth="1"/>
    <col min="3352" max="3588" width="3.7109375" style="6"/>
    <col min="3589" max="3607" width="5.28515625" style="6" customWidth="1"/>
    <col min="3608" max="3844" width="3.7109375" style="6"/>
    <col min="3845" max="3863" width="5.28515625" style="6" customWidth="1"/>
    <col min="3864" max="4100" width="3.7109375" style="6"/>
    <col min="4101" max="4119" width="5.28515625" style="6" customWidth="1"/>
    <col min="4120" max="4356" width="3.7109375" style="6"/>
    <col min="4357" max="4375" width="5.28515625" style="6" customWidth="1"/>
    <col min="4376" max="4612" width="3.7109375" style="6"/>
    <col min="4613" max="4631" width="5.28515625" style="6" customWidth="1"/>
    <col min="4632" max="4868" width="3.7109375" style="6"/>
    <col min="4869" max="4887" width="5.28515625" style="6" customWidth="1"/>
    <col min="4888" max="5124" width="3.7109375" style="6"/>
    <col min="5125" max="5143" width="5.28515625" style="6" customWidth="1"/>
    <col min="5144" max="5380" width="3.7109375" style="6"/>
    <col min="5381" max="5399" width="5.28515625" style="6" customWidth="1"/>
    <col min="5400" max="5636" width="3.7109375" style="6"/>
    <col min="5637" max="5655" width="5.28515625" style="6" customWidth="1"/>
    <col min="5656" max="5892" width="3.7109375" style="6"/>
    <col min="5893" max="5911" width="5.28515625" style="6" customWidth="1"/>
    <col min="5912" max="6148" width="3.7109375" style="6"/>
    <col min="6149" max="6167" width="5.28515625" style="6" customWidth="1"/>
    <col min="6168" max="6404" width="3.7109375" style="6"/>
    <col min="6405" max="6423" width="5.28515625" style="6" customWidth="1"/>
    <col min="6424" max="6660" width="3.7109375" style="6"/>
    <col min="6661" max="6679" width="5.28515625" style="6" customWidth="1"/>
    <col min="6680" max="6916" width="3.7109375" style="6"/>
    <col min="6917" max="6935" width="5.28515625" style="6" customWidth="1"/>
    <col min="6936" max="7172" width="3.7109375" style="6"/>
    <col min="7173" max="7191" width="5.28515625" style="6" customWidth="1"/>
    <col min="7192" max="7428" width="3.7109375" style="6"/>
    <col min="7429" max="7447" width="5.28515625" style="6" customWidth="1"/>
    <col min="7448" max="7684" width="3.7109375" style="6"/>
    <col min="7685" max="7703" width="5.28515625" style="6" customWidth="1"/>
    <col min="7704" max="7940" width="3.7109375" style="6"/>
    <col min="7941" max="7959" width="5.28515625" style="6" customWidth="1"/>
    <col min="7960" max="8196" width="3.7109375" style="6"/>
    <col min="8197" max="8215" width="5.28515625" style="6" customWidth="1"/>
    <col min="8216" max="8452" width="3.7109375" style="6"/>
    <col min="8453" max="8471" width="5.28515625" style="6" customWidth="1"/>
    <col min="8472" max="8708" width="3.7109375" style="6"/>
    <col min="8709" max="8727" width="5.28515625" style="6" customWidth="1"/>
    <col min="8728" max="8964" width="3.7109375" style="6"/>
    <col min="8965" max="8983" width="5.28515625" style="6" customWidth="1"/>
    <col min="8984" max="9220" width="3.7109375" style="6"/>
    <col min="9221" max="9239" width="5.28515625" style="6" customWidth="1"/>
    <col min="9240" max="9476" width="3.7109375" style="6"/>
    <col min="9477" max="9495" width="5.28515625" style="6" customWidth="1"/>
    <col min="9496" max="9732" width="3.7109375" style="6"/>
    <col min="9733" max="9751" width="5.28515625" style="6" customWidth="1"/>
    <col min="9752" max="9988" width="3.7109375" style="6"/>
    <col min="9989" max="10007" width="5.28515625" style="6" customWidth="1"/>
    <col min="10008" max="10244" width="3.7109375" style="6"/>
    <col min="10245" max="10263" width="5.28515625" style="6" customWidth="1"/>
    <col min="10264" max="10500" width="3.7109375" style="6"/>
    <col min="10501" max="10519" width="5.28515625" style="6" customWidth="1"/>
    <col min="10520" max="10756" width="3.7109375" style="6"/>
    <col min="10757" max="10775" width="5.28515625" style="6" customWidth="1"/>
    <col min="10776" max="11012" width="3.7109375" style="6"/>
    <col min="11013" max="11031" width="5.28515625" style="6" customWidth="1"/>
    <col min="11032" max="11268" width="3.7109375" style="6"/>
    <col min="11269" max="11287" width="5.28515625" style="6" customWidth="1"/>
    <col min="11288" max="11524" width="3.7109375" style="6"/>
    <col min="11525" max="11543" width="5.28515625" style="6" customWidth="1"/>
    <col min="11544" max="11780" width="3.7109375" style="6"/>
    <col min="11781" max="11799" width="5.28515625" style="6" customWidth="1"/>
    <col min="11800" max="12036" width="3.7109375" style="6"/>
    <col min="12037" max="12055" width="5.28515625" style="6" customWidth="1"/>
    <col min="12056" max="12292" width="3.7109375" style="6"/>
    <col min="12293" max="12311" width="5.28515625" style="6" customWidth="1"/>
    <col min="12312" max="12548" width="3.7109375" style="6"/>
    <col min="12549" max="12567" width="5.28515625" style="6" customWidth="1"/>
    <col min="12568" max="12804" width="3.7109375" style="6"/>
    <col min="12805" max="12823" width="5.28515625" style="6" customWidth="1"/>
    <col min="12824" max="13060" width="3.7109375" style="6"/>
    <col min="13061" max="13079" width="5.28515625" style="6" customWidth="1"/>
    <col min="13080" max="13316" width="3.7109375" style="6"/>
    <col min="13317" max="13335" width="5.28515625" style="6" customWidth="1"/>
    <col min="13336" max="13572" width="3.7109375" style="6"/>
    <col min="13573" max="13591" width="5.28515625" style="6" customWidth="1"/>
    <col min="13592" max="13828" width="3.7109375" style="6"/>
    <col min="13829" max="13847" width="5.28515625" style="6" customWidth="1"/>
    <col min="13848" max="14084" width="3.7109375" style="6"/>
    <col min="14085" max="14103" width="5.28515625" style="6" customWidth="1"/>
    <col min="14104" max="14340" width="3.7109375" style="6"/>
    <col min="14341" max="14359" width="5.28515625" style="6" customWidth="1"/>
    <col min="14360" max="14596" width="3.7109375" style="6"/>
    <col min="14597" max="14615" width="5.28515625" style="6" customWidth="1"/>
    <col min="14616" max="14852" width="3.7109375" style="6"/>
    <col min="14853" max="14871" width="5.28515625" style="6" customWidth="1"/>
    <col min="14872" max="15108" width="3.7109375" style="6"/>
    <col min="15109" max="15127" width="5.28515625" style="6" customWidth="1"/>
    <col min="15128" max="15364" width="3.7109375" style="6"/>
    <col min="15365" max="15383" width="5.28515625" style="6" customWidth="1"/>
    <col min="15384" max="15620" width="3.7109375" style="6"/>
    <col min="15621" max="15639" width="5.28515625" style="6" customWidth="1"/>
    <col min="15640" max="15876" width="3.7109375" style="6"/>
    <col min="15877" max="15895" width="5.28515625" style="6" customWidth="1"/>
    <col min="15896" max="16132" width="3.7109375" style="6"/>
    <col min="16133" max="16151" width="5.28515625" style="6" customWidth="1"/>
    <col min="16152" max="16384" width="3.7109375" style="6"/>
  </cols>
  <sheetData>
    <row r="1" spans="1:23" ht="77.25" customHeight="1"/>
    <row r="2" spans="1:23" ht="22.5" customHeight="1">
      <c r="A2" s="999" t="s">
        <v>159</v>
      </c>
      <c r="B2" s="999"/>
      <c r="C2" s="999"/>
      <c r="F2" s="743"/>
      <c r="G2" s="743"/>
    </row>
    <row r="3" spans="1:23" ht="22.5" customHeight="1">
      <c r="A3" s="1002" t="s">
        <v>492</v>
      </c>
      <c r="B3" s="1002"/>
      <c r="C3" s="1002"/>
      <c r="D3" s="1002"/>
      <c r="E3" s="1002"/>
      <c r="F3" s="1002"/>
      <c r="G3" s="1002"/>
      <c r="H3" s="1002"/>
      <c r="I3" s="1002"/>
      <c r="J3" s="1002"/>
      <c r="K3" s="1002"/>
      <c r="L3" s="1002"/>
      <c r="M3" s="1002"/>
      <c r="N3" s="1002"/>
      <c r="O3" s="1002"/>
      <c r="P3" s="1002"/>
      <c r="Q3" s="1002"/>
      <c r="R3" s="1002"/>
      <c r="S3" s="1002"/>
      <c r="T3" s="644"/>
      <c r="U3" s="644"/>
      <c r="V3" s="432"/>
      <c r="W3" s="432"/>
    </row>
    <row r="4" spans="1:23" ht="22.5" customHeight="1">
      <c r="A4" s="1002"/>
      <c r="B4" s="1002"/>
      <c r="C4" s="1002"/>
      <c r="D4" s="1002"/>
      <c r="E4" s="1002"/>
      <c r="F4" s="1002"/>
      <c r="G4" s="1002"/>
      <c r="H4" s="1002"/>
      <c r="I4" s="1002"/>
      <c r="J4" s="1002"/>
      <c r="K4" s="1002"/>
      <c r="L4" s="1002"/>
      <c r="M4" s="1002"/>
      <c r="N4" s="1002"/>
      <c r="O4" s="1002"/>
      <c r="P4" s="1002"/>
      <c r="Q4" s="1002"/>
      <c r="R4" s="1002"/>
      <c r="S4" s="1002"/>
      <c r="T4" s="644"/>
      <c r="U4" s="644"/>
      <c r="V4" s="432"/>
      <c r="W4" s="432"/>
    </row>
    <row r="5" spans="1:23" s="33" customFormat="1" ht="22.5" customHeight="1">
      <c r="C5" s="735"/>
      <c r="D5" s="735"/>
      <c r="E5" s="735"/>
      <c r="F5" s="735"/>
      <c r="G5" s="744"/>
      <c r="N5" s="5" t="s">
        <v>160</v>
      </c>
      <c r="O5" s="1274">
        <v>45598</v>
      </c>
      <c r="P5" s="1274"/>
      <c r="Q5" s="1274"/>
      <c r="R5" s="1274"/>
      <c r="S5" s="1274"/>
    </row>
    <row r="6" spans="1:23" s="33" customFormat="1" ht="22.5" customHeight="1">
      <c r="C6" s="735"/>
      <c r="D6" s="735"/>
      <c r="E6" s="735"/>
      <c r="F6" s="735"/>
      <c r="G6" s="735"/>
      <c r="K6" s="5"/>
      <c r="L6" s="5"/>
      <c r="M6" s="5"/>
      <c r="N6" s="5"/>
      <c r="O6" s="103"/>
      <c r="P6" s="103"/>
      <c r="Q6" s="103"/>
      <c r="R6" s="103"/>
      <c r="S6" s="103"/>
    </row>
    <row r="7" spans="1:23" ht="22.5" customHeight="1">
      <c r="C7" s="736"/>
      <c r="D7" s="736"/>
      <c r="E7" s="736"/>
      <c r="F7" s="745"/>
      <c r="I7" s="33"/>
      <c r="J7" s="33"/>
      <c r="K7" s="5"/>
      <c r="L7" s="253" t="s">
        <v>181</v>
      </c>
      <c r="M7" s="1335" t="str">
        <f>'【様式７】 '!O35</f>
        <v>東京都○○区●●1-2-34</v>
      </c>
      <c r="N7" s="1335"/>
      <c r="O7" s="1335"/>
      <c r="P7" s="1335"/>
      <c r="Q7" s="1335"/>
      <c r="R7" s="1335"/>
      <c r="S7" s="1334" t="s">
        <v>97</v>
      </c>
    </row>
    <row r="8" spans="1:23" ht="22.5" customHeight="1">
      <c r="C8" s="736"/>
      <c r="D8" s="736"/>
      <c r="E8" s="736"/>
      <c r="F8" s="745"/>
      <c r="I8" s="33"/>
      <c r="J8" s="33"/>
      <c r="K8" s="5"/>
      <c r="L8" s="253" t="s">
        <v>182</v>
      </c>
      <c r="M8" s="1335" t="str">
        <f>'【様式７】 '!O36</f>
        <v>ABC交響楽団</v>
      </c>
      <c r="N8" s="1335"/>
      <c r="O8" s="1335"/>
      <c r="P8" s="1335"/>
      <c r="Q8" s="1335"/>
      <c r="R8" s="1335"/>
      <c r="S8" s="1334"/>
    </row>
    <row r="9" spans="1:23" ht="22.5" customHeight="1">
      <c r="C9" s="736"/>
      <c r="D9" s="736"/>
      <c r="E9" s="736"/>
      <c r="F9" s="745"/>
      <c r="G9" s="746"/>
      <c r="I9" s="33"/>
      <c r="J9" s="33"/>
      <c r="K9" s="5"/>
      <c r="L9" s="253" t="s">
        <v>161</v>
      </c>
      <c r="M9" s="1335" t="str">
        <f>'【様式７】 '!O37</f>
        <v>○○　●●●</v>
      </c>
      <c r="N9" s="1335"/>
      <c r="O9" s="1335"/>
      <c r="P9" s="1335"/>
      <c r="Q9" s="1335"/>
      <c r="R9" s="1335"/>
      <c r="S9" s="1334"/>
    </row>
    <row r="10" spans="1:23" ht="22.5" customHeight="1">
      <c r="C10" s="736"/>
      <c r="D10" s="736"/>
      <c r="E10" s="736"/>
      <c r="F10" s="747"/>
      <c r="G10" s="747"/>
      <c r="H10" s="254"/>
      <c r="I10" s="15"/>
      <c r="J10" s="15"/>
      <c r="K10" s="15"/>
      <c r="L10" s="15"/>
      <c r="M10" s="15"/>
      <c r="N10" s="15"/>
      <c r="O10" s="15"/>
      <c r="P10" s="15"/>
    </row>
    <row r="11" spans="1:23" ht="22.5" customHeight="1">
      <c r="C11" s="737"/>
      <c r="H11" s="1358">
        <v>45590</v>
      </c>
      <c r="I11" s="1358"/>
      <c r="J11" s="1358"/>
      <c r="K11" s="1358"/>
      <c r="L11" s="436" t="s">
        <v>240</v>
      </c>
      <c r="N11" s="465"/>
      <c r="O11" s="436"/>
      <c r="P11" s="436"/>
      <c r="Q11" s="255"/>
    </row>
    <row r="12" spans="1:23" ht="22.5" customHeight="1">
      <c r="C12" s="738"/>
      <c r="D12" s="738"/>
      <c r="E12" s="738"/>
      <c r="F12" s="738"/>
      <c r="G12" s="738"/>
      <c r="H12" s="5"/>
      <c r="I12" s="5"/>
      <c r="J12" s="5"/>
      <c r="K12" s="5"/>
      <c r="L12" s="5"/>
    </row>
    <row r="13" spans="1:23" ht="22.5" customHeight="1" thickBot="1">
      <c r="C13" s="738"/>
      <c r="D13" s="738"/>
      <c r="H13" s="451"/>
      <c r="I13" s="451"/>
      <c r="J13" s="451"/>
      <c r="K13" s="671"/>
      <c r="L13" s="512"/>
      <c r="M13" s="512" t="s">
        <v>312</v>
      </c>
      <c r="N13" s="1357">
        <f>P43</f>
        <v>74560</v>
      </c>
      <c r="O13" s="1357"/>
      <c r="P13" s="1357"/>
      <c r="Q13" s="256" t="s">
        <v>162</v>
      </c>
    </row>
    <row r="14" spans="1:23" ht="14.25" customHeight="1">
      <c r="C14" s="739"/>
      <c r="D14" s="739"/>
      <c r="E14" s="739"/>
      <c r="F14" s="739"/>
      <c r="G14" s="739"/>
      <c r="H14" s="453"/>
      <c r="I14" s="452"/>
      <c r="J14" s="452"/>
      <c r="K14" s="452"/>
      <c r="L14" s="452"/>
      <c r="M14" s="452"/>
      <c r="N14" s="452"/>
      <c r="O14" s="452"/>
      <c r="P14" s="452"/>
      <c r="Q14" s="452"/>
      <c r="R14" s="450"/>
    </row>
    <row r="15" spans="1:23" ht="33" customHeight="1">
      <c r="C15" s="740" t="s">
        <v>255</v>
      </c>
      <c r="H15" s="429"/>
      <c r="K15" s="5"/>
      <c r="L15" s="5"/>
      <c r="M15" s="5"/>
      <c r="N15" s="5"/>
      <c r="O15" s="5"/>
      <c r="P15" s="5"/>
      <c r="Q15" s="5"/>
      <c r="S15" s="463" t="s">
        <v>250</v>
      </c>
      <c r="W15" s="430"/>
    </row>
    <row r="16" spans="1:23" ht="30.75" customHeight="1">
      <c r="C16" s="1330" t="s">
        <v>224</v>
      </c>
      <c r="D16" s="1331"/>
      <c r="E16" s="1331"/>
      <c r="F16" s="1331"/>
      <c r="G16" s="1331"/>
      <c r="H16" s="1336" t="s">
        <v>257</v>
      </c>
      <c r="I16" s="1337"/>
      <c r="J16" s="1338"/>
      <c r="K16" s="1336" t="s">
        <v>253</v>
      </c>
      <c r="L16" s="1337"/>
      <c r="M16" s="1338"/>
      <c r="N16" s="1341" t="s">
        <v>480</v>
      </c>
      <c r="O16" s="1342"/>
      <c r="P16" s="1345" t="s">
        <v>296</v>
      </c>
      <c r="Q16" s="1346"/>
      <c r="R16" s="1346"/>
      <c r="S16" s="1347"/>
    </row>
    <row r="17" spans="3:22" ht="22.5" customHeight="1">
      <c r="C17" s="1332"/>
      <c r="D17" s="1333"/>
      <c r="E17" s="1333"/>
      <c r="F17" s="1333"/>
      <c r="G17" s="1333"/>
      <c r="H17" s="1339">
        <v>1100</v>
      </c>
      <c r="I17" s="1340"/>
      <c r="J17" s="1359" t="s">
        <v>254</v>
      </c>
      <c r="K17" s="1361">
        <v>1210</v>
      </c>
      <c r="L17" s="1362"/>
      <c r="M17" s="1359" t="s">
        <v>254</v>
      </c>
      <c r="N17" s="585">
        <v>37</v>
      </c>
      <c r="O17" s="1343" t="s">
        <v>8</v>
      </c>
      <c r="P17" s="1348"/>
      <c r="Q17" s="1349"/>
      <c r="R17" s="1349"/>
      <c r="S17" s="1350"/>
    </row>
    <row r="18" spans="3:22" ht="22.5" customHeight="1">
      <c r="C18" s="1354" t="s">
        <v>236</v>
      </c>
      <c r="D18" s="1355"/>
      <c r="E18" s="1355"/>
      <c r="F18" s="1355"/>
      <c r="G18" s="1355"/>
      <c r="H18" s="1366" t="s">
        <v>248</v>
      </c>
      <c r="I18" s="1367"/>
      <c r="J18" s="1360"/>
      <c r="K18" s="1363" t="s">
        <v>249</v>
      </c>
      <c r="L18" s="1364"/>
      <c r="M18" s="1360"/>
      <c r="N18" s="586" t="s">
        <v>294</v>
      </c>
      <c r="O18" s="1344"/>
      <c r="P18" s="1351"/>
      <c r="Q18" s="1352"/>
      <c r="R18" s="1352"/>
      <c r="S18" s="1353"/>
      <c r="T18" s="431"/>
      <c r="U18" s="404" t="s">
        <v>256</v>
      </c>
      <c r="V18" s="404"/>
    </row>
    <row r="19" spans="3:22" ht="22.5" customHeight="1">
      <c r="C19" s="1319" t="str">
        <f>【様式２】!C47&amp;""</f>
        <v>渡辺□斗</v>
      </c>
      <c r="D19" s="1320"/>
      <c r="E19" s="1320"/>
      <c r="F19" s="1320"/>
      <c r="G19" s="1321"/>
      <c r="H19" s="1306">
        <v>3</v>
      </c>
      <c r="I19" s="1307"/>
      <c r="J19" s="606">
        <f t="shared" ref="J19:J37" si="0">H19*$H$17</f>
        <v>3300</v>
      </c>
      <c r="K19" s="1306"/>
      <c r="L19" s="1365"/>
      <c r="M19" s="606">
        <f t="shared" ref="M19:M37" si="1">K19*$K$17</f>
        <v>0</v>
      </c>
      <c r="N19" s="598"/>
      <c r="O19" s="606">
        <f>N19*$N$17</f>
        <v>0</v>
      </c>
      <c r="P19" s="1298">
        <f>IFERROR((J19+M19+O19), "")</f>
        <v>3300</v>
      </c>
      <c r="Q19" s="1298"/>
      <c r="R19" s="1298"/>
      <c r="S19" s="1299"/>
      <c r="T19" s="431"/>
      <c r="U19" s="404">
        <f>IFERROR(VLOOKUP(C19,【様式２】!$C$47:$AP$133,40,FALSE), "")</f>
        <v>3</v>
      </c>
      <c r="V19" s="404" t="b">
        <f>IFERROR(EXACT(H19,U19), "")</f>
        <v>1</v>
      </c>
    </row>
    <row r="20" spans="3:22" ht="22.5" customHeight="1">
      <c r="C20" s="1316" t="str">
        <f>【様式２】!C48&amp;""</f>
        <v>福島◎太</v>
      </c>
      <c r="D20" s="1317"/>
      <c r="E20" s="1317"/>
      <c r="F20" s="1317"/>
      <c r="G20" s="1318"/>
      <c r="H20" s="1304">
        <v>3</v>
      </c>
      <c r="I20" s="1305"/>
      <c r="J20" s="607">
        <f t="shared" si="0"/>
        <v>3300</v>
      </c>
      <c r="K20" s="1304"/>
      <c r="L20" s="1305"/>
      <c r="M20" s="607">
        <f t="shared" si="1"/>
        <v>0</v>
      </c>
      <c r="N20" s="599"/>
      <c r="O20" s="607">
        <f t="shared" ref="O20:O42" si="2">N20*$N$17</f>
        <v>0</v>
      </c>
      <c r="P20" s="1289">
        <f t="shared" ref="P20:P37" si="3">IFERROR((J20+M20+O20), "")</f>
        <v>3300</v>
      </c>
      <c r="Q20" s="1290"/>
      <c r="R20" s="1290"/>
      <c r="S20" s="1291"/>
      <c r="T20" s="431"/>
      <c r="U20" s="404">
        <f>IFERROR(VLOOKUP(C20,【様式２】!$C$47:$AP$133,40,FALSE), "")</f>
        <v>3</v>
      </c>
      <c r="V20" s="404" t="b">
        <f t="shared" ref="V20:V37" si="4">IFERROR(EXACT(H20,U20), "")</f>
        <v>1</v>
      </c>
    </row>
    <row r="21" spans="3:22" ht="22.5" customHeight="1">
      <c r="C21" s="1316" t="str">
        <f>【様式２】!C49&amp;""</f>
        <v>斉藤○子</v>
      </c>
      <c r="D21" s="1317"/>
      <c r="E21" s="1317"/>
      <c r="F21" s="1317"/>
      <c r="G21" s="1318"/>
      <c r="H21" s="1304">
        <v>3</v>
      </c>
      <c r="I21" s="1305"/>
      <c r="J21" s="607">
        <f t="shared" ref="J21" si="5">H21*$H$17</f>
        <v>3300</v>
      </c>
      <c r="K21" s="1304"/>
      <c r="L21" s="1305"/>
      <c r="M21" s="607">
        <f t="shared" ref="M21" si="6">K21*$K$17</f>
        <v>0</v>
      </c>
      <c r="N21" s="599"/>
      <c r="O21" s="607">
        <f t="shared" ref="O21" si="7">N21*$N$17</f>
        <v>0</v>
      </c>
      <c r="P21" s="1289">
        <f t="shared" si="3"/>
        <v>3300</v>
      </c>
      <c r="Q21" s="1290"/>
      <c r="R21" s="1290"/>
      <c r="S21" s="1291"/>
      <c r="T21" s="431"/>
      <c r="U21" s="404">
        <f>IFERROR(VLOOKUP(C21,【様式２】!$C$47:$AP$133,40,FALSE), "")</f>
        <v>3</v>
      </c>
      <c r="V21" s="404" t="b">
        <f t="shared" si="4"/>
        <v>1</v>
      </c>
    </row>
    <row r="22" spans="3:22" ht="22.5" customHeight="1">
      <c r="C22" s="1316" t="str">
        <f>【様式２】!C50&amp;""</f>
        <v>山田☆加</v>
      </c>
      <c r="D22" s="1317"/>
      <c r="E22" s="1317"/>
      <c r="F22" s="1317"/>
      <c r="G22" s="1318"/>
      <c r="H22" s="1304">
        <v>3</v>
      </c>
      <c r="I22" s="1305"/>
      <c r="J22" s="607">
        <f t="shared" si="0"/>
        <v>3300</v>
      </c>
      <c r="K22" s="1304"/>
      <c r="L22" s="1305"/>
      <c r="M22" s="607">
        <f t="shared" si="1"/>
        <v>0</v>
      </c>
      <c r="N22" s="599"/>
      <c r="O22" s="607">
        <f t="shared" si="2"/>
        <v>0</v>
      </c>
      <c r="P22" s="1289">
        <f t="shared" si="3"/>
        <v>3300</v>
      </c>
      <c r="Q22" s="1290"/>
      <c r="R22" s="1290"/>
      <c r="S22" s="1291"/>
      <c r="T22" s="431"/>
      <c r="U22" s="404">
        <f>IFERROR(VLOOKUP(C22,【様式２】!$C$47:$AP$133,40,FALSE), "")</f>
        <v>3</v>
      </c>
      <c r="V22" s="404" t="b">
        <f t="shared" si="4"/>
        <v>1</v>
      </c>
    </row>
    <row r="23" spans="3:22" ht="22.5" customHeight="1">
      <c r="C23" s="1316" t="str">
        <f>【様式２】!C51&amp;""</f>
        <v>佐々木＊音</v>
      </c>
      <c r="D23" s="1317"/>
      <c r="E23" s="1317"/>
      <c r="F23" s="1317"/>
      <c r="G23" s="1318"/>
      <c r="H23" s="1304">
        <v>3</v>
      </c>
      <c r="I23" s="1305"/>
      <c r="J23" s="607">
        <f t="shared" si="0"/>
        <v>3300</v>
      </c>
      <c r="K23" s="1304"/>
      <c r="L23" s="1305"/>
      <c r="M23" s="607">
        <f t="shared" si="1"/>
        <v>0</v>
      </c>
      <c r="N23" s="599"/>
      <c r="O23" s="607">
        <f t="shared" si="2"/>
        <v>0</v>
      </c>
      <c r="P23" s="1289">
        <f t="shared" si="3"/>
        <v>3300</v>
      </c>
      <c r="Q23" s="1290"/>
      <c r="R23" s="1290"/>
      <c r="S23" s="1291"/>
      <c r="T23" s="431"/>
      <c r="U23" s="404">
        <f>IFERROR(VLOOKUP(C23,【様式２】!$C$47:$AP$133,40,FALSE), "")</f>
        <v>3</v>
      </c>
      <c r="V23" s="404" t="b">
        <f t="shared" si="4"/>
        <v>1</v>
      </c>
    </row>
    <row r="24" spans="3:22" ht="22.5" customHeight="1">
      <c r="C24" s="1316" t="str">
        <f>【様式２】!C52&amp;""</f>
        <v>森△希</v>
      </c>
      <c r="D24" s="1317"/>
      <c r="E24" s="1317"/>
      <c r="F24" s="1317"/>
      <c r="G24" s="1318"/>
      <c r="H24" s="1304">
        <v>3</v>
      </c>
      <c r="I24" s="1305"/>
      <c r="J24" s="607">
        <f t="shared" si="0"/>
        <v>3300</v>
      </c>
      <c r="K24" s="1304"/>
      <c r="L24" s="1305"/>
      <c r="M24" s="607">
        <f t="shared" si="1"/>
        <v>0</v>
      </c>
      <c r="N24" s="599"/>
      <c r="O24" s="607">
        <f t="shared" si="2"/>
        <v>0</v>
      </c>
      <c r="P24" s="1289">
        <f t="shared" si="3"/>
        <v>3300</v>
      </c>
      <c r="Q24" s="1290"/>
      <c r="R24" s="1290"/>
      <c r="S24" s="1291"/>
      <c r="T24" s="431"/>
      <c r="U24" s="404">
        <f>IFERROR(VLOOKUP(C24,【様式２】!$C$47:$AP$133,40,FALSE), "")</f>
        <v>3</v>
      </c>
      <c r="V24" s="404" t="b">
        <f t="shared" si="4"/>
        <v>1</v>
      </c>
    </row>
    <row r="25" spans="3:22" ht="22.5" customHeight="1">
      <c r="C25" s="1316" t="str">
        <f>【様式２】!C53&amp;""</f>
        <v>石井◇彦</v>
      </c>
      <c r="D25" s="1317"/>
      <c r="E25" s="1317"/>
      <c r="F25" s="1317"/>
      <c r="G25" s="1318"/>
      <c r="H25" s="1304">
        <v>3</v>
      </c>
      <c r="I25" s="1305"/>
      <c r="J25" s="607">
        <f t="shared" si="0"/>
        <v>3300</v>
      </c>
      <c r="K25" s="1304"/>
      <c r="L25" s="1305"/>
      <c r="M25" s="607">
        <f t="shared" si="1"/>
        <v>0</v>
      </c>
      <c r="N25" s="599"/>
      <c r="O25" s="607">
        <f t="shared" si="2"/>
        <v>0</v>
      </c>
      <c r="P25" s="1289">
        <f t="shared" si="3"/>
        <v>3300</v>
      </c>
      <c r="Q25" s="1290"/>
      <c r="R25" s="1290"/>
      <c r="S25" s="1291"/>
      <c r="T25" s="431"/>
      <c r="U25" s="404">
        <f>IFERROR(VLOOKUP(C25,【様式２】!$C$47:$AP$133,40,FALSE), "")</f>
        <v>3</v>
      </c>
      <c r="V25" s="404" t="b">
        <f t="shared" si="4"/>
        <v>1</v>
      </c>
    </row>
    <row r="26" spans="3:22" ht="22.5" customHeight="1">
      <c r="C26" s="1316" t="str">
        <f>【様式２】!C54&amp;""</f>
        <v>山田◆子</v>
      </c>
      <c r="D26" s="1317"/>
      <c r="E26" s="1317"/>
      <c r="F26" s="1317"/>
      <c r="G26" s="1318"/>
      <c r="H26" s="1304">
        <v>3</v>
      </c>
      <c r="I26" s="1305"/>
      <c r="J26" s="607">
        <f t="shared" si="0"/>
        <v>3300</v>
      </c>
      <c r="K26" s="1304"/>
      <c r="L26" s="1305"/>
      <c r="M26" s="607">
        <f t="shared" si="1"/>
        <v>0</v>
      </c>
      <c r="N26" s="599"/>
      <c r="O26" s="607">
        <f t="shared" si="2"/>
        <v>0</v>
      </c>
      <c r="P26" s="1289">
        <f t="shared" si="3"/>
        <v>3300</v>
      </c>
      <c r="Q26" s="1290"/>
      <c r="R26" s="1290"/>
      <c r="S26" s="1291"/>
      <c r="T26" s="431"/>
      <c r="U26" s="404">
        <f>IFERROR(VLOOKUP(C26,【様式２】!$C$47:$AP$133,40,FALSE), "")</f>
        <v>3</v>
      </c>
      <c r="V26" s="404" t="b">
        <f t="shared" si="4"/>
        <v>1</v>
      </c>
    </row>
    <row r="27" spans="3:22" ht="22.5" customHeight="1">
      <c r="C27" s="1316" t="str">
        <f>【様式２】!C55&amp;""</f>
        <v>加藤▽奈</v>
      </c>
      <c r="D27" s="1317"/>
      <c r="E27" s="1317"/>
      <c r="F27" s="1317"/>
      <c r="G27" s="1318"/>
      <c r="H27" s="1304">
        <v>3</v>
      </c>
      <c r="I27" s="1305"/>
      <c r="J27" s="607">
        <f t="shared" si="0"/>
        <v>3300</v>
      </c>
      <c r="K27" s="1304"/>
      <c r="L27" s="1305"/>
      <c r="M27" s="607">
        <f t="shared" si="1"/>
        <v>0</v>
      </c>
      <c r="N27" s="599"/>
      <c r="O27" s="607">
        <f t="shared" si="2"/>
        <v>0</v>
      </c>
      <c r="P27" s="1289">
        <f t="shared" si="3"/>
        <v>3300</v>
      </c>
      <c r="Q27" s="1290"/>
      <c r="R27" s="1290"/>
      <c r="S27" s="1291"/>
      <c r="T27" s="431"/>
      <c r="U27" s="404">
        <f>IFERROR(VLOOKUP(C27,【様式２】!$C$47:$AP$133,40,FALSE), "")</f>
        <v>3</v>
      </c>
      <c r="V27" s="404" t="b">
        <f t="shared" si="4"/>
        <v>1</v>
      </c>
    </row>
    <row r="28" spans="3:22" ht="22.5" customHeight="1">
      <c r="C28" s="1316" t="str">
        <f>【様式２】!C56&amp;""</f>
        <v>田中●太郎</v>
      </c>
      <c r="D28" s="1317"/>
      <c r="E28" s="1317"/>
      <c r="F28" s="1317"/>
      <c r="G28" s="1318"/>
      <c r="H28" s="1304">
        <v>1</v>
      </c>
      <c r="I28" s="1305"/>
      <c r="J28" s="607">
        <f t="shared" si="0"/>
        <v>1100</v>
      </c>
      <c r="K28" s="1304"/>
      <c r="L28" s="1305"/>
      <c r="M28" s="607">
        <f t="shared" si="1"/>
        <v>0</v>
      </c>
      <c r="N28" s="599"/>
      <c r="O28" s="607">
        <f t="shared" si="2"/>
        <v>0</v>
      </c>
      <c r="P28" s="1289">
        <f t="shared" si="3"/>
        <v>1100</v>
      </c>
      <c r="Q28" s="1290"/>
      <c r="R28" s="1290"/>
      <c r="S28" s="1291"/>
      <c r="T28" s="431"/>
      <c r="U28" s="404">
        <f>IFERROR(VLOOKUP(C28,【様式２】!$C$47:$AP$133,40,FALSE), "")</f>
        <v>1</v>
      </c>
      <c r="V28" s="404" t="b">
        <f t="shared" si="4"/>
        <v>1</v>
      </c>
    </row>
    <row r="29" spans="3:22" ht="22.5" customHeight="1">
      <c r="C29" s="1316" t="str">
        <f>【様式２】!C57&amp;""</f>
        <v>鈴木▲子</v>
      </c>
      <c r="D29" s="1317"/>
      <c r="E29" s="1317"/>
      <c r="F29" s="1317"/>
      <c r="G29" s="1318"/>
      <c r="H29" s="1304">
        <v>1</v>
      </c>
      <c r="I29" s="1305"/>
      <c r="J29" s="607">
        <f t="shared" si="0"/>
        <v>1100</v>
      </c>
      <c r="K29" s="1304"/>
      <c r="L29" s="1305"/>
      <c r="M29" s="607">
        <f t="shared" si="1"/>
        <v>0</v>
      </c>
      <c r="N29" s="599"/>
      <c r="O29" s="607">
        <f t="shared" si="2"/>
        <v>0</v>
      </c>
      <c r="P29" s="1289">
        <f t="shared" si="3"/>
        <v>1100</v>
      </c>
      <c r="Q29" s="1290"/>
      <c r="R29" s="1290"/>
      <c r="S29" s="1291"/>
      <c r="T29" s="431"/>
      <c r="U29" s="404">
        <f>IFERROR(VLOOKUP(C29,【様式２】!$C$47:$AP$133,40,FALSE), "")</f>
        <v>1</v>
      </c>
      <c r="V29" s="404" t="b">
        <f t="shared" si="4"/>
        <v>1</v>
      </c>
    </row>
    <row r="30" spans="3:22" ht="22.5" customHeight="1">
      <c r="C30" s="1316" t="str">
        <f>【様式２】!C58&amp;""</f>
        <v>飯田▼真</v>
      </c>
      <c r="D30" s="1317"/>
      <c r="E30" s="1317"/>
      <c r="F30" s="1317"/>
      <c r="G30" s="1318"/>
      <c r="H30" s="1304">
        <v>3</v>
      </c>
      <c r="I30" s="1305"/>
      <c r="J30" s="607">
        <f t="shared" si="0"/>
        <v>3300</v>
      </c>
      <c r="K30" s="1304"/>
      <c r="L30" s="1305"/>
      <c r="M30" s="607">
        <f t="shared" si="1"/>
        <v>0</v>
      </c>
      <c r="N30" s="599"/>
      <c r="O30" s="607">
        <f t="shared" si="2"/>
        <v>0</v>
      </c>
      <c r="P30" s="1289">
        <f t="shared" si="3"/>
        <v>3300</v>
      </c>
      <c r="Q30" s="1290"/>
      <c r="R30" s="1290"/>
      <c r="S30" s="1291"/>
      <c r="T30" s="431"/>
      <c r="U30" s="404">
        <f>IFERROR(VLOOKUP(C30,【様式２】!$C$47:$AP$133,40,FALSE), "")</f>
        <v>3</v>
      </c>
      <c r="V30" s="404" t="b">
        <f t="shared" si="4"/>
        <v>1</v>
      </c>
    </row>
    <row r="31" spans="3:22" ht="22.5" customHeight="1">
      <c r="C31" s="1316" t="str">
        <f>【様式２】!C59&amp;""</f>
        <v>佐藤■介</v>
      </c>
      <c r="D31" s="1317"/>
      <c r="E31" s="1317"/>
      <c r="F31" s="1317"/>
      <c r="G31" s="1318"/>
      <c r="H31" s="1304">
        <v>1</v>
      </c>
      <c r="I31" s="1305"/>
      <c r="J31" s="607">
        <f t="shared" si="0"/>
        <v>1100</v>
      </c>
      <c r="K31" s="1304"/>
      <c r="L31" s="1305"/>
      <c r="M31" s="607">
        <f t="shared" si="1"/>
        <v>0</v>
      </c>
      <c r="N31" s="599">
        <v>50</v>
      </c>
      <c r="O31" s="607">
        <f t="shared" si="2"/>
        <v>1850</v>
      </c>
      <c r="P31" s="1289">
        <f t="shared" si="3"/>
        <v>2950</v>
      </c>
      <c r="Q31" s="1290"/>
      <c r="R31" s="1290"/>
      <c r="S31" s="1291"/>
      <c r="T31" s="431"/>
      <c r="U31" s="404">
        <f>IFERROR(VLOOKUP(C31,【様式２】!$C$47:$AP$133,40,FALSE), "")</f>
        <v>1</v>
      </c>
      <c r="V31" s="404" t="b">
        <f t="shared" si="4"/>
        <v>1</v>
      </c>
    </row>
    <row r="32" spans="3:22" ht="22.5" customHeight="1">
      <c r="C32" s="1316" t="str">
        <f>【様式２】!C60&amp;""</f>
        <v>高橋★美</v>
      </c>
      <c r="D32" s="1317"/>
      <c r="E32" s="1317"/>
      <c r="F32" s="1317"/>
      <c r="G32" s="1318"/>
      <c r="H32" s="1304">
        <v>1</v>
      </c>
      <c r="I32" s="1305"/>
      <c r="J32" s="607">
        <f t="shared" si="0"/>
        <v>1100</v>
      </c>
      <c r="K32" s="1304"/>
      <c r="L32" s="1305"/>
      <c r="M32" s="607">
        <f t="shared" si="1"/>
        <v>0</v>
      </c>
      <c r="N32" s="599"/>
      <c r="O32" s="607">
        <f t="shared" si="2"/>
        <v>0</v>
      </c>
      <c r="P32" s="1289">
        <f t="shared" si="3"/>
        <v>1100</v>
      </c>
      <c r="Q32" s="1290"/>
      <c r="R32" s="1290"/>
      <c r="S32" s="1291"/>
      <c r="T32" s="431"/>
      <c r="U32" s="404">
        <f>IFERROR(VLOOKUP(C32,【様式２】!$C$47:$AP$133,40,FALSE), "")</f>
        <v>1</v>
      </c>
      <c r="V32" s="404" t="b">
        <f t="shared" si="4"/>
        <v>1</v>
      </c>
    </row>
    <row r="33" spans="3:22" ht="22.5" customHeight="1">
      <c r="C33" s="1316" t="str">
        <f>【様式２】!C61&amp;""</f>
        <v/>
      </c>
      <c r="D33" s="1317"/>
      <c r="E33" s="1317"/>
      <c r="F33" s="1317"/>
      <c r="G33" s="1318"/>
      <c r="H33" s="596"/>
      <c r="I33" s="597"/>
      <c r="J33" s="607">
        <f t="shared" si="0"/>
        <v>0</v>
      </c>
      <c r="K33" s="1304"/>
      <c r="L33" s="1305"/>
      <c r="M33" s="607">
        <f t="shared" si="1"/>
        <v>0</v>
      </c>
      <c r="N33" s="599"/>
      <c r="O33" s="607">
        <f t="shared" si="2"/>
        <v>0</v>
      </c>
      <c r="P33" s="1289">
        <f>IFERROR((J33+M33+O33), "")</f>
        <v>0</v>
      </c>
      <c r="Q33" s="1290"/>
      <c r="R33" s="1290"/>
      <c r="S33" s="1291"/>
      <c r="T33" s="431"/>
      <c r="U33" s="404" t="str">
        <f>IFERROR(VLOOKUP(C33,【様式２】!$C$47:$AP$133,40,FALSE), "")</f>
        <v/>
      </c>
      <c r="V33" s="404" t="b">
        <f t="shared" si="4"/>
        <v>1</v>
      </c>
    </row>
    <row r="34" spans="3:22" ht="22.5" customHeight="1">
      <c r="C34" s="1316" t="str">
        <f>【様式２】!C62&amp;""</f>
        <v/>
      </c>
      <c r="D34" s="1317"/>
      <c r="E34" s="1317"/>
      <c r="F34" s="1317"/>
      <c r="G34" s="1318"/>
      <c r="H34" s="1304"/>
      <c r="I34" s="1305"/>
      <c r="J34" s="607">
        <f t="shared" si="0"/>
        <v>0</v>
      </c>
      <c r="K34" s="1304"/>
      <c r="L34" s="1305"/>
      <c r="M34" s="607">
        <f t="shared" si="1"/>
        <v>0</v>
      </c>
      <c r="N34" s="599"/>
      <c r="O34" s="607">
        <f t="shared" si="2"/>
        <v>0</v>
      </c>
      <c r="P34" s="1289">
        <f t="shared" si="3"/>
        <v>0</v>
      </c>
      <c r="Q34" s="1290"/>
      <c r="R34" s="1290"/>
      <c r="S34" s="1291"/>
      <c r="T34" s="431"/>
      <c r="U34" s="404" t="str">
        <f>IFERROR(VLOOKUP(C34,【様式２】!$C$47:$AP$133,40,FALSE), "")</f>
        <v/>
      </c>
      <c r="V34" s="404" t="b">
        <f t="shared" si="4"/>
        <v>1</v>
      </c>
    </row>
    <row r="35" spans="3:22" ht="22.5" customHeight="1">
      <c r="C35" s="1316" t="str">
        <f>【様式２】!C63&amp;""</f>
        <v/>
      </c>
      <c r="D35" s="1317"/>
      <c r="E35" s="1317"/>
      <c r="F35" s="1317"/>
      <c r="G35" s="1318"/>
      <c r="H35" s="1304"/>
      <c r="I35" s="1305"/>
      <c r="J35" s="607">
        <f t="shared" si="0"/>
        <v>0</v>
      </c>
      <c r="K35" s="1304"/>
      <c r="L35" s="1305"/>
      <c r="M35" s="607">
        <f t="shared" si="1"/>
        <v>0</v>
      </c>
      <c r="N35" s="599"/>
      <c r="O35" s="607">
        <f t="shared" si="2"/>
        <v>0</v>
      </c>
      <c r="P35" s="1289">
        <f t="shared" si="3"/>
        <v>0</v>
      </c>
      <c r="Q35" s="1290"/>
      <c r="R35" s="1290"/>
      <c r="S35" s="1291"/>
      <c r="T35" s="431"/>
      <c r="U35" s="404" t="str">
        <f>IFERROR(VLOOKUP(C35,【様式２】!$C$47:$AP$133,40,FALSE), "")</f>
        <v/>
      </c>
      <c r="V35" s="404" t="b">
        <f t="shared" si="4"/>
        <v>1</v>
      </c>
    </row>
    <row r="36" spans="3:22" ht="22.5" customHeight="1">
      <c r="C36" s="1316" t="str">
        <f>【様式２】!C64&amp;""</f>
        <v/>
      </c>
      <c r="D36" s="1317"/>
      <c r="E36" s="1317"/>
      <c r="F36" s="1317"/>
      <c r="G36" s="1318"/>
      <c r="H36" s="1304"/>
      <c r="I36" s="1305"/>
      <c r="J36" s="607">
        <f t="shared" si="0"/>
        <v>0</v>
      </c>
      <c r="K36" s="1304"/>
      <c r="L36" s="1305"/>
      <c r="M36" s="607">
        <f t="shared" si="1"/>
        <v>0</v>
      </c>
      <c r="N36" s="599"/>
      <c r="O36" s="607">
        <f>N36*$N$17</f>
        <v>0</v>
      </c>
      <c r="P36" s="1289">
        <f t="shared" si="3"/>
        <v>0</v>
      </c>
      <c r="Q36" s="1290"/>
      <c r="R36" s="1290"/>
      <c r="S36" s="1291"/>
      <c r="T36" s="431"/>
      <c r="U36" s="404" t="str">
        <f>IFERROR(VLOOKUP(C36,【様式２】!$C$47:$AP$133,40,FALSE), "")</f>
        <v/>
      </c>
      <c r="V36" s="404" t="b">
        <f t="shared" si="4"/>
        <v>1</v>
      </c>
    </row>
    <row r="37" spans="3:22" ht="22.5" customHeight="1">
      <c r="C37" s="1327" t="str">
        <f>【様式２】!C65&amp;""</f>
        <v/>
      </c>
      <c r="D37" s="1328"/>
      <c r="E37" s="1328"/>
      <c r="F37" s="1328"/>
      <c r="G37" s="1329"/>
      <c r="H37" s="1300"/>
      <c r="I37" s="1301"/>
      <c r="J37" s="608">
        <f t="shared" si="0"/>
        <v>0</v>
      </c>
      <c r="K37" s="1300"/>
      <c r="L37" s="1301"/>
      <c r="M37" s="608">
        <f t="shared" si="1"/>
        <v>0</v>
      </c>
      <c r="N37" s="600"/>
      <c r="O37" s="608">
        <f t="shared" si="2"/>
        <v>0</v>
      </c>
      <c r="P37" s="1292">
        <f t="shared" si="3"/>
        <v>0</v>
      </c>
      <c r="Q37" s="1293"/>
      <c r="R37" s="1293"/>
      <c r="S37" s="1294"/>
      <c r="T37" s="431"/>
      <c r="U37" s="404" t="str">
        <f>IFERROR(VLOOKUP(C37,【様式２】!$C$47:$AP$133,40,FALSE), "")</f>
        <v/>
      </c>
      <c r="V37" s="404" t="b">
        <f t="shared" si="4"/>
        <v>1</v>
      </c>
    </row>
    <row r="38" spans="3:22" ht="22.5" customHeight="1">
      <c r="C38" s="1325" t="s">
        <v>237</v>
      </c>
      <c r="D38" s="1326"/>
      <c r="E38" s="1326"/>
      <c r="F38" s="1326"/>
      <c r="G38" s="1326"/>
      <c r="H38" s="1302"/>
      <c r="I38" s="1303"/>
      <c r="J38" s="459"/>
      <c r="K38" s="460"/>
      <c r="L38" s="458"/>
      <c r="M38" s="461"/>
      <c r="N38" s="587"/>
      <c r="O38" s="461"/>
      <c r="P38" s="1295"/>
      <c r="Q38" s="1295"/>
      <c r="R38" s="1295"/>
      <c r="S38" s="1296"/>
      <c r="T38" s="431"/>
      <c r="U38" s="404"/>
      <c r="V38" s="404"/>
    </row>
    <row r="39" spans="3:22" ht="22.5" customHeight="1">
      <c r="C39" s="1319" t="str">
        <f>【様式２】!C76&amp;""</f>
        <v>山下◆太</v>
      </c>
      <c r="D39" s="1320"/>
      <c r="E39" s="1320"/>
      <c r="F39" s="1320"/>
      <c r="G39" s="1321"/>
      <c r="H39" s="1306">
        <v>3</v>
      </c>
      <c r="I39" s="1307"/>
      <c r="J39" s="606">
        <f>H39*$H$17</f>
        <v>3300</v>
      </c>
      <c r="K39" s="1304">
        <v>10</v>
      </c>
      <c r="L39" s="1305"/>
      <c r="M39" s="606">
        <f>K39*$K$17</f>
        <v>12100</v>
      </c>
      <c r="N39" s="599"/>
      <c r="O39" s="607">
        <f t="shared" si="2"/>
        <v>0</v>
      </c>
      <c r="P39" s="1297">
        <f t="shared" ref="P39:P42" si="8">IFERROR((J39+M39+O39), "")</f>
        <v>15400</v>
      </c>
      <c r="Q39" s="1298"/>
      <c r="R39" s="1298"/>
      <c r="S39" s="1299"/>
      <c r="T39" s="431"/>
      <c r="U39" s="404">
        <f>IFERROR(VLOOKUP(C39,【様式２】!$C$67:$AP$153,40,FALSE), "")</f>
        <v>3</v>
      </c>
      <c r="V39" s="404" t="b">
        <f t="shared" ref="V39:V42" si="9">IFERROR(EXACT(H39,U39), "")</f>
        <v>1</v>
      </c>
    </row>
    <row r="40" spans="3:22" ht="22.5" customHeight="1">
      <c r="C40" s="1316" t="str">
        <f>【様式２】!C77&amp;""</f>
        <v>小川◎陽</v>
      </c>
      <c r="D40" s="1317"/>
      <c r="E40" s="1317"/>
      <c r="F40" s="1317"/>
      <c r="G40" s="1318"/>
      <c r="H40" s="1304">
        <v>3</v>
      </c>
      <c r="I40" s="1305"/>
      <c r="J40" s="607">
        <f>H40*$H$17</f>
        <v>3300</v>
      </c>
      <c r="K40" s="1304">
        <v>7</v>
      </c>
      <c r="L40" s="1305"/>
      <c r="M40" s="607">
        <f>K40*$K$17</f>
        <v>8470</v>
      </c>
      <c r="N40" s="599"/>
      <c r="O40" s="607">
        <f t="shared" si="2"/>
        <v>0</v>
      </c>
      <c r="P40" s="1289">
        <f t="shared" si="8"/>
        <v>11770</v>
      </c>
      <c r="Q40" s="1290"/>
      <c r="R40" s="1290"/>
      <c r="S40" s="1291"/>
      <c r="T40" s="431"/>
      <c r="U40" s="404">
        <f>IFERROR(VLOOKUP(C40,【様式２】!$C$67:$AP$153,40,FALSE), "")</f>
        <v>3</v>
      </c>
      <c r="V40" s="404" t="b">
        <f t="shared" si="9"/>
        <v>1</v>
      </c>
    </row>
    <row r="41" spans="3:22" ht="22.5" customHeight="1">
      <c r="C41" s="1316" t="str">
        <f>【様式２】!C78&amp;""</f>
        <v>木村☆依</v>
      </c>
      <c r="D41" s="1317"/>
      <c r="E41" s="1317"/>
      <c r="F41" s="1317"/>
      <c r="G41" s="1318"/>
      <c r="H41" s="1304">
        <v>3</v>
      </c>
      <c r="I41" s="1305"/>
      <c r="J41" s="607">
        <f>H41*$H$17</f>
        <v>3300</v>
      </c>
      <c r="K41" s="1304">
        <v>4</v>
      </c>
      <c r="L41" s="1305"/>
      <c r="M41" s="607">
        <f>K41*$K$17</f>
        <v>4840</v>
      </c>
      <c r="N41" s="599"/>
      <c r="O41" s="607">
        <f t="shared" si="2"/>
        <v>0</v>
      </c>
      <c r="P41" s="1289">
        <f t="shared" si="8"/>
        <v>8140</v>
      </c>
      <c r="Q41" s="1290"/>
      <c r="R41" s="1290"/>
      <c r="S41" s="1291"/>
      <c r="T41" s="431"/>
      <c r="U41" s="404">
        <f>IFERROR(VLOOKUP(C41,【様式２】!$C$67:$AP$153,40,FALSE), "")</f>
        <v>3</v>
      </c>
      <c r="V41" s="404" t="b">
        <f t="shared" si="9"/>
        <v>1</v>
      </c>
    </row>
    <row r="42" spans="3:22" ht="22.5" customHeight="1" thickBot="1">
      <c r="C42" s="1322" t="str">
        <f>【様式２】!C79&amp;""</f>
        <v/>
      </c>
      <c r="D42" s="1323"/>
      <c r="E42" s="1323"/>
      <c r="F42" s="1323"/>
      <c r="G42" s="1324"/>
      <c r="H42" s="1287"/>
      <c r="I42" s="1288"/>
      <c r="J42" s="609">
        <f>H42*$H$17</f>
        <v>0</v>
      </c>
      <c r="K42" s="1287"/>
      <c r="L42" s="1288"/>
      <c r="M42" s="609">
        <f>K42*$K$17</f>
        <v>0</v>
      </c>
      <c r="N42" s="599"/>
      <c r="O42" s="609">
        <f t="shared" si="2"/>
        <v>0</v>
      </c>
      <c r="P42" s="1310">
        <f t="shared" si="8"/>
        <v>0</v>
      </c>
      <c r="Q42" s="1311"/>
      <c r="R42" s="1311"/>
      <c r="S42" s="1312"/>
      <c r="T42" s="431"/>
      <c r="U42" s="404" t="str">
        <f>IFERROR(VLOOKUP(C42,【様式２】!$C$67:$AP$153,40,FALSE), "")</f>
        <v/>
      </c>
      <c r="V42" s="404" t="b">
        <f t="shared" si="9"/>
        <v>1</v>
      </c>
    </row>
    <row r="43" spans="3:22" ht="47.25" customHeight="1" thickTop="1">
      <c r="C43" s="741"/>
      <c r="D43" s="748"/>
      <c r="E43" s="748"/>
      <c r="F43" s="748"/>
      <c r="G43" s="749"/>
      <c r="H43" s="1308" t="s">
        <v>251</v>
      </c>
      <c r="I43" s="1309"/>
      <c r="J43" s="462">
        <f>SUM(J19:J42)</f>
        <v>47300</v>
      </c>
      <c r="K43" s="1356" t="s">
        <v>252</v>
      </c>
      <c r="L43" s="1356"/>
      <c r="M43" s="462">
        <f>SUM(M19:M42)</f>
        <v>25410</v>
      </c>
      <c r="N43" s="584" t="s">
        <v>295</v>
      </c>
      <c r="O43" s="462">
        <f>SUM(O19:O42)</f>
        <v>1850</v>
      </c>
      <c r="P43" s="1313">
        <f>SUM(P19:S42)</f>
        <v>74560</v>
      </c>
      <c r="Q43" s="1314"/>
      <c r="R43" s="1314"/>
      <c r="S43" s="1315"/>
      <c r="T43" s="431"/>
      <c r="U43" s="404"/>
      <c r="V43" s="404"/>
    </row>
    <row r="44" spans="3:22" ht="9" customHeight="1">
      <c r="C44" s="742"/>
      <c r="D44" s="742"/>
      <c r="E44" s="742"/>
      <c r="F44" s="742"/>
      <c r="G44" s="742"/>
    </row>
  </sheetData>
  <mergeCells count="119">
    <mergeCell ref="K43:L43"/>
    <mergeCell ref="N13:P13"/>
    <mergeCell ref="H11:K11"/>
    <mergeCell ref="M17:M18"/>
    <mergeCell ref="J17:J18"/>
    <mergeCell ref="M9:R9"/>
    <mergeCell ref="K32:L32"/>
    <mergeCell ref="K33:L33"/>
    <mergeCell ref="K34:L34"/>
    <mergeCell ref="K35:L35"/>
    <mergeCell ref="K36:L36"/>
    <mergeCell ref="K37:L37"/>
    <mergeCell ref="K39:L39"/>
    <mergeCell ref="K40:L40"/>
    <mergeCell ref="K41:L41"/>
    <mergeCell ref="K16:M16"/>
    <mergeCell ref="K17:L17"/>
    <mergeCell ref="K18:L18"/>
    <mergeCell ref="K19:L19"/>
    <mergeCell ref="K20:L20"/>
    <mergeCell ref="K42:L42"/>
    <mergeCell ref="K21:L21"/>
    <mergeCell ref="K22:L22"/>
    <mergeCell ref="H18:I18"/>
    <mergeCell ref="A2:C2"/>
    <mergeCell ref="C16:G17"/>
    <mergeCell ref="O5:S5"/>
    <mergeCell ref="S7:S9"/>
    <mergeCell ref="M8:R8"/>
    <mergeCell ref="M7:R7"/>
    <mergeCell ref="H16:J16"/>
    <mergeCell ref="H17:I17"/>
    <mergeCell ref="N16:O16"/>
    <mergeCell ref="O17:O18"/>
    <mergeCell ref="P16:S18"/>
    <mergeCell ref="C18:G18"/>
    <mergeCell ref="A3:S4"/>
    <mergeCell ref="C39:G39"/>
    <mergeCell ref="C40:G40"/>
    <mergeCell ref="C41:G41"/>
    <mergeCell ref="C42:G42"/>
    <mergeCell ref="C38:G38"/>
    <mergeCell ref="C19:G19"/>
    <mergeCell ref="C20:G20"/>
    <mergeCell ref="C21:G21"/>
    <mergeCell ref="C22:G22"/>
    <mergeCell ref="C35:G35"/>
    <mergeCell ref="C36:G36"/>
    <mergeCell ref="C37:G37"/>
    <mergeCell ref="H19:I19"/>
    <mergeCell ref="H20:I20"/>
    <mergeCell ref="H21:I21"/>
    <mergeCell ref="H22:I22"/>
    <mergeCell ref="K26:L26"/>
    <mergeCell ref="K27:L27"/>
    <mergeCell ref="K28:L28"/>
    <mergeCell ref="K29:L29"/>
    <mergeCell ref="K30:L30"/>
    <mergeCell ref="H34:I34"/>
    <mergeCell ref="C32:G32"/>
    <mergeCell ref="C33:G33"/>
    <mergeCell ref="C34:G34"/>
    <mergeCell ref="K31:L31"/>
    <mergeCell ref="C29:G29"/>
    <mergeCell ref="C23:G23"/>
    <mergeCell ref="C24:G24"/>
    <mergeCell ref="C25:G25"/>
    <mergeCell ref="K23:L23"/>
    <mergeCell ref="K24:L24"/>
    <mergeCell ref="K25:L25"/>
    <mergeCell ref="H23:I23"/>
    <mergeCell ref="H24:I24"/>
    <mergeCell ref="H25:I25"/>
    <mergeCell ref="C30:G30"/>
    <mergeCell ref="C31:G31"/>
    <mergeCell ref="C26:G26"/>
    <mergeCell ref="C27:G27"/>
    <mergeCell ref="C28:G28"/>
    <mergeCell ref="H29:I29"/>
    <mergeCell ref="H30:I30"/>
    <mergeCell ref="H31:I31"/>
    <mergeCell ref="H32:I32"/>
    <mergeCell ref="H43:I43"/>
    <mergeCell ref="P19:S19"/>
    <mergeCell ref="P20:S20"/>
    <mergeCell ref="P21:S21"/>
    <mergeCell ref="P22:S22"/>
    <mergeCell ref="P23:S23"/>
    <mergeCell ref="P24:S24"/>
    <mergeCell ref="P25:S25"/>
    <mergeCell ref="P26:S26"/>
    <mergeCell ref="P27:S27"/>
    <mergeCell ref="P28:S28"/>
    <mergeCell ref="P29:S29"/>
    <mergeCell ref="P30:S30"/>
    <mergeCell ref="P31:S31"/>
    <mergeCell ref="P32:S32"/>
    <mergeCell ref="H26:I26"/>
    <mergeCell ref="H27:I27"/>
    <mergeCell ref="H28:I28"/>
    <mergeCell ref="P42:S42"/>
    <mergeCell ref="P43:S43"/>
    <mergeCell ref="P33:S33"/>
    <mergeCell ref="P34:S34"/>
    <mergeCell ref="H35:I35"/>
    <mergeCell ref="H36:I36"/>
    <mergeCell ref="H42:I42"/>
    <mergeCell ref="P35:S35"/>
    <mergeCell ref="P36:S36"/>
    <mergeCell ref="P37:S37"/>
    <mergeCell ref="P38:S38"/>
    <mergeCell ref="P39:S39"/>
    <mergeCell ref="P40:S40"/>
    <mergeCell ref="P41:S41"/>
    <mergeCell ref="H37:I37"/>
    <mergeCell ref="H38:I38"/>
    <mergeCell ref="H41:I41"/>
    <mergeCell ref="H40:I40"/>
    <mergeCell ref="H39:I39"/>
  </mergeCells>
  <phoneticPr fontId="1"/>
  <dataValidations disablePrompts="1" xWindow="138" yWindow="398" count="4">
    <dataValidation allowBlank="1" showInputMessage="1" showErrorMessage="1" prompt="最終支払日をご記載ください。複数日記載いただく必要はございません。_x000a_また、未払の場合は【未払（○○支払予定）】とご記載ください。_x000a_なお、日当・運転手当・自家用車車両使用料については、支払証憑の提出は不要です。" sqref="H11:K11"/>
    <dataValidation allowBlank="1" showInputMessage="1" showErrorMessage="1" prompt="様式2の日数とあっているか確認してください。_x000a_" sqref="H19:I37 H39:H42"/>
    <dataValidation allowBlank="1" showInputMessage="1" showErrorMessage="1" prompt="様式5の時間とあっているか確認してください。" sqref="K19:L37 K39:L42"/>
    <dataValidation allowBlank="1" showInputMessage="1" showErrorMessage="1" prompt="様式5の総移動距離とあっているか確認してください。" sqref="N19:N37 N39:N42"/>
  </dataValidations>
  <printOptions horizontalCentered="1"/>
  <pageMargins left="0.78740157480314965" right="0.78740157480314965" top="0.78740157480314965" bottom="0.78740157480314965" header="0.51181102362204722" footer="0.51181102362204722"/>
  <pageSetup paperSize="9" scale="5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S38"/>
  <sheetViews>
    <sheetView showGridLines="0" zoomScale="85" zoomScaleNormal="85" zoomScaleSheetLayoutView="70" zoomScalePageLayoutView="70" workbookViewId="0">
      <selection activeCell="I19" sqref="I19"/>
    </sheetView>
  </sheetViews>
  <sheetFormatPr defaultColWidth="3.7109375" defaultRowHeight="22.5" customHeight="1"/>
  <cols>
    <col min="1" max="1" width="17.7109375" style="260" customWidth="1"/>
    <col min="2" max="2" width="11.85546875" style="260" customWidth="1"/>
    <col min="3" max="3" width="11.28515625" style="260" customWidth="1"/>
    <col min="4" max="4" width="10" style="260" customWidth="1"/>
    <col min="5" max="5" width="14.140625" style="260" customWidth="1"/>
    <col min="6" max="6" width="5.7109375" style="260" customWidth="1"/>
    <col min="7" max="7" width="6.7109375" style="260" customWidth="1"/>
    <col min="8" max="8" width="12.85546875" style="260" customWidth="1"/>
    <col min="9" max="9" width="13.85546875" style="260" customWidth="1"/>
    <col min="10" max="10" width="7.42578125" style="260" customWidth="1"/>
    <col min="11" max="11" width="6.140625" style="260" customWidth="1"/>
    <col min="12" max="12" width="17.42578125" style="260" customWidth="1"/>
    <col min="13" max="13" width="12.85546875" style="260" customWidth="1"/>
    <col min="14" max="15" width="5.42578125" style="260" customWidth="1"/>
    <col min="16" max="16" width="6.5703125" style="260" customWidth="1"/>
    <col min="17" max="17" width="5.28515625" style="260" customWidth="1"/>
    <col min="18" max="20" width="6.42578125" style="260" bestFit="1" customWidth="1"/>
    <col min="21" max="256" width="3.7109375" style="260"/>
    <col min="257" max="257" width="15" style="260" customWidth="1"/>
    <col min="258" max="258" width="8.28515625" style="260" customWidth="1"/>
    <col min="259" max="259" width="6.7109375" style="260" customWidth="1"/>
    <col min="260" max="260" width="3.42578125" style="260" customWidth="1"/>
    <col min="261" max="261" width="6.5703125" style="260" customWidth="1"/>
    <col min="262" max="262" width="2.85546875" style="260" customWidth="1"/>
    <col min="263" max="263" width="6.7109375" style="260" customWidth="1"/>
    <col min="264" max="264" width="11.42578125" style="260" customWidth="1"/>
    <col min="265" max="266" width="12.7109375" style="260" customWidth="1"/>
    <col min="267" max="267" width="7.28515625" style="260" customWidth="1"/>
    <col min="268" max="268" width="6.7109375" style="260" customWidth="1"/>
    <col min="269" max="269" width="3.7109375" style="260"/>
    <col min="270" max="270" width="6.7109375" style="260" customWidth="1"/>
    <col min="271" max="271" width="3.7109375" style="260"/>
    <col min="272" max="272" width="6.7109375" style="260" customWidth="1"/>
    <col min="273" max="512" width="3.7109375" style="260"/>
    <col min="513" max="513" width="15" style="260" customWidth="1"/>
    <col min="514" max="514" width="8.28515625" style="260" customWidth="1"/>
    <col min="515" max="515" width="6.7109375" style="260" customWidth="1"/>
    <col min="516" max="516" width="3.42578125" style="260" customWidth="1"/>
    <col min="517" max="517" width="6.5703125" style="260" customWidth="1"/>
    <col min="518" max="518" width="2.85546875" style="260" customWidth="1"/>
    <col min="519" max="519" width="6.7109375" style="260" customWidth="1"/>
    <col min="520" max="520" width="11.42578125" style="260" customWidth="1"/>
    <col min="521" max="522" width="12.7109375" style="260" customWidth="1"/>
    <col min="523" max="523" width="7.28515625" style="260" customWidth="1"/>
    <col min="524" max="524" width="6.7109375" style="260" customWidth="1"/>
    <col min="525" max="525" width="3.7109375" style="260"/>
    <col min="526" max="526" width="6.7109375" style="260" customWidth="1"/>
    <col min="527" max="527" width="3.7109375" style="260"/>
    <col min="528" max="528" width="6.7109375" style="260" customWidth="1"/>
    <col min="529" max="768" width="3.7109375" style="260"/>
    <col min="769" max="769" width="15" style="260" customWidth="1"/>
    <col min="770" max="770" width="8.28515625" style="260" customWidth="1"/>
    <col min="771" max="771" width="6.7109375" style="260" customWidth="1"/>
    <col min="772" max="772" width="3.42578125" style="260" customWidth="1"/>
    <col min="773" max="773" width="6.5703125" style="260" customWidth="1"/>
    <col min="774" max="774" width="2.85546875" style="260" customWidth="1"/>
    <col min="775" max="775" width="6.7109375" style="260" customWidth="1"/>
    <col min="776" max="776" width="11.42578125" style="260" customWidth="1"/>
    <col min="777" max="778" width="12.7109375" style="260" customWidth="1"/>
    <col min="779" max="779" width="7.28515625" style="260" customWidth="1"/>
    <col min="780" max="780" width="6.7109375" style="260" customWidth="1"/>
    <col min="781" max="781" width="3.7109375" style="260"/>
    <col min="782" max="782" width="6.7109375" style="260" customWidth="1"/>
    <col min="783" max="783" width="3.7109375" style="260"/>
    <col min="784" max="784" width="6.7109375" style="260" customWidth="1"/>
    <col min="785" max="1024" width="3.7109375" style="260"/>
    <col min="1025" max="1025" width="15" style="260" customWidth="1"/>
    <col min="1026" max="1026" width="8.28515625" style="260" customWidth="1"/>
    <col min="1027" max="1027" width="6.7109375" style="260" customWidth="1"/>
    <col min="1028" max="1028" width="3.42578125" style="260" customWidth="1"/>
    <col min="1029" max="1029" width="6.5703125" style="260" customWidth="1"/>
    <col min="1030" max="1030" width="2.85546875" style="260" customWidth="1"/>
    <col min="1031" max="1031" width="6.7109375" style="260" customWidth="1"/>
    <col min="1032" max="1032" width="11.42578125" style="260" customWidth="1"/>
    <col min="1033" max="1034" width="12.7109375" style="260" customWidth="1"/>
    <col min="1035" max="1035" width="7.28515625" style="260" customWidth="1"/>
    <col min="1036" max="1036" width="6.7109375" style="260" customWidth="1"/>
    <col min="1037" max="1037" width="3.7109375" style="260"/>
    <col min="1038" max="1038" width="6.7109375" style="260" customWidth="1"/>
    <col min="1039" max="1039" width="3.7109375" style="260"/>
    <col min="1040" max="1040" width="6.7109375" style="260" customWidth="1"/>
    <col min="1041" max="1280" width="3.7109375" style="260"/>
    <col min="1281" max="1281" width="15" style="260" customWidth="1"/>
    <col min="1282" max="1282" width="8.28515625" style="260" customWidth="1"/>
    <col min="1283" max="1283" width="6.7109375" style="260" customWidth="1"/>
    <col min="1284" max="1284" width="3.42578125" style="260" customWidth="1"/>
    <col min="1285" max="1285" width="6.5703125" style="260" customWidth="1"/>
    <col min="1286" max="1286" width="2.85546875" style="260" customWidth="1"/>
    <col min="1287" max="1287" width="6.7109375" style="260" customWidth="1"/>
    <col min="1288" max="1288" width="11.42578125" style="260" customWidth="1"/>
    <col min="1289" max="1290" width="12.7109375" style="260" customWidth="1"/>
    <col min="1291" max="1291" width="7.28515625" style="260" customWidth="1"/>
    <col min="1292" max="1292" width="6.7109375" style="260" customWidth="1"/>
    <col min="1293" max="1293" width="3.7109375" style="260"/>
    <col min="1294" max="1294" width="6.7109375" style="260" customWidth="1"/>
    <col min="1295" max="1295" width="3.7109375" style="260"/>
    <col min="1296" max="1296" width="6.7109375" style="260" customWidth="1"/>
    <col min="1297" max="1536" width="3.7109375" style="260"/>
    <col min="1537" max="1537" width="15" style="260" customWidth="1"/>
    <col min="1538" max="1538" width="8.28515625" style="260" customWidth="1"/>
    <col min="1539" max="1539" width="6.7109375" style="260" customWidth="1"/>
    <col min="1540" max="1540" width="3.42578125" style="260" customWidth="1"/>
    <col min="1541" max="1541" width="6.5703125" style="260" customWidth="1"/>
    <col min="1542" max="1542" width="2.85546875" style="260" customWidth="1"/>
    <col min="1543" max="1543" width="6.7109375" style="260" customWidth="1"/>
    <col min="1544" max="1544" width="11.42578125" style="260" customWidth="1"/>
    <col min="1545" max="1546" width="12.7109375" style="260" customWidth="1"/>
    <col min="1547" max="1547" width="7.28515625" style="260" customWidth="1"/>
    <col min="1548" max="1548" width="6.7109375" style="260" customWidth="1"/>
    <col min="1549" max="1549" width="3.7109375" style="260"/>
    <col min="1550" max="1550" width="6.7109375" style="260" customWidth="1"/>
    <col min="1551" max="1551" width="3.7109375" style="260"/>
    <col min="1552" max="1552" width="6.7109375" style="260" customWidth="1"/>
    <col min="1553" max="1792" width="3.7109375" style="260"/>
    <col min="1793" max="1793" width="15" style="260" customWidth="1"/>
    <col min="1794" max="1794" width="8.28515625" style="260" customWidth="1"/>
    <col min="1795" max="1795" width="6.7109375" style="260" customWidth="1"/>
    <col min="1796" max="1796" width="3.42578125" style="260" customWidth="1"/>
    <col min="1797" max="1797" width="6.5703125" style="260" customWidth="1"/>
    <col min="1798" max="1798" width="2.85546875" style="260" customWidth="1"/>
    <col min="1799" max="1799" width="6.7109375" style="260" customWidth="1"/>
    <col min="1800" max="1800" width="11.42578125" style="260" customWidth="1"/>
    <col min="1801" max="1802" width="12.7109375" style="260" customWidth="1"/>
    <col min="1803" max="1803" width="7.28515625" style="260" customWidth="1"/>
    <col min="1804" max="1804" width="6.7109375" style="260" customWidth="1"/>
    <col min="1805" max="1805" width="3.7109375" style="260"/>
    <col min="1806" max="1806" width="6.7109375" style="260" customWidth="1"/>
    <col min="1807" max="1807" width="3.7109375" style="260"/>
    <col min="1808" max="1808" width="6.7109375" style="260" customWidth="1"/>
    <col min="1809" max="2048" width="3.7109375" style="260"/>
    <col min="2049" max="2049" width="15" style="260" customWidth="1"/>
    <col min="2050" max="2050" width="8.28515625" style="260" customWidth="1"/>
    <col min="2051" max="2051" width="6.7109375" style="260" customWidth="1"/>
    <col min="2052" max="2052" width="3.42578125" style="260" customWidth="1"/>
    <col min="2053" max="2053" width="6.5703125" style="260" customWidth="1"/>
    <col min="2054" max="2054" width="2.85546875" style="260" customWidth="1"/>
    <col min="2055" max="2055" width="6.7109375" style="260" customWidth="1"/>
    <col min="2056" max="2056" width="11.42578125" style="260" customWidth="1"/>
    <col min="2057" max="2058" width="12.7109375" style="260" customWidth="1"/>
    <col min="2059" max="2059" width="7.28515625" style="260" customWidth="1"/>
    <col min="2060" max="2060" width="6.7109375" style="260" customWidth="1"/>
    <col min="2061" max="2061" width="3.7109375" style="260"/>
    <col min="2062" max="2062" width="6.7109375" style="260" customWidth="1"/>
    <col min="2063" max="2063" width="3.7109375" style="260"/>
    <col min="2064" max="2064" width="6.7109375" style="260" customWidth="1"/>
    <col min="2065" max="2304" width="3.7109375" style="260"/>
    <col min="2305" max="2305" width="15" style="260" customWidth="1"/>
    <col min="2306" max="2306" width="8.28515625" style="260" customWidth="1"/>
    <col min="2307" max="2307" width="6.7109375" style="260" customWidth="1"/>
    <col min="2308" max="2308" width="3.42578125" style="260" customWidth="1"/>
    <col min="2309" max="2309" width="6.5703125" style="260" customWidth="1"/>
    <col min="2310" max="2310" width="2.85546875" style="260" customWidth="1"/>
    <col min="2311" max="2311" width="6.7109375" style="260" customWidth="1"/>
    <col min="2312" max="2312" width="11.42578125" style="260" customWidth="1"/>
    <col min="2313" max="2314" width="12.7109375" style="260" customWidth="1"/>
    <col min="2315" max="2315" width="7.28515625" style="260" customWidth="1"/>
    <col min="2316" max="2316" width="6.7109375" style="260" customWidth="1"/>
    <col min="2317" max="2317" width="3.7109375" style="260"/>
    <col min="2318" max="2318" width="6.7109375" style="260" customWidth="1"/>
    <col min="2319" max="2319" width="3.7109375" style="260"/>
    <col min="2320" max="2320" width="6.7109375" style="260" customWidth="1"/>
    <col min="2321" max="2560" width="3.7109375" style="260"/>
    <col min="2561" max="2561" width="15" style="260" customWidth="1"/>
    <col min="2562" max="2562" width="8.28515625" style="260" customWidth="1"/>
    <col min="2563" max="2563" width="6.7109375" style="260" customWidth="1"/>
    <col min="2564" max="2564" width="3.42578125" style="260" customWidth="1"/>
    <col min="2565" max="2565" width="6.5703125" style="260" customWidth="1"/>
    <col min="2566" max="2566" width="2.85546875" style="260" customWidth="1"/>
    <col min="2567" max="2567" width="6.7109375" style="260" customWidth="1"/>
    <col min="2568" max="2568" width="11.42578125" style="260" customWidth="1"/>
    <col min="2569" max="2570" width="12.7109375" style="260" customWidth="1"/>
    <col min="2571" max="2571" width="7.28515625" style="260" customWidth="1"/>
    <col min="2572" max="2572" width="6.7109375" style="260" customWidth="1"/>
    <col min="2573" max="2573" width="3.7109375" style="260"/>
    <col min="2574" max="2574" width="6.7109375" style="260" customWidth="1"/>
    <col min="2575" max="2575" width="3.7109375" style="260"/>
    <col min="2576" max="2576" width="6.7109375" style="260" customWidth="1"/>
    <col min="2577" max="2816" width="3.7109375" style="260"/>
    <col min="2817" max="2817" width="15" style="260" customWidth="1"/>
    <col min="2818" max="2818" width="8.28515625" style="260" customWidth="1"/>
    <col min="2819" max="2819" width="6.7109375" style="260" customWidth="1"/>
    <col min="2820" max="2820" width="3.42578125" style="260" customWidth="1"/>
    <col min="2821" max="2821" width="6.5703125" style="260" customWidth="1"/>
    <col min="2822" max="2822" width="2.85546875" style="260" customWidth="1"/>
    <col min="2823" max="2823" width="6.7109375" style="260" customWidth="1"/>
    <col min="2824" max="2824" width="11.42578125" style="260" customWidth="1"/>
    <col min="2825" max="2826" width="12.7109375" style="260" customWidth="1"/>
    <col min="2827" max="2827" width="7.28515625" style="260" customWidth="1"/>
    <col min="2828" max="2828" width="6.7109375" style="260" customWidth="1"/>
    <col min="2829" max="2829" width="3.7109375" style="260"/>
    <col min="2830" max="2830" width="6.7109375" style="260" customWidth="1"/>
    <col min="2831" max="2831" width="3.7109375" style="260"/>
    <col min="2832" max="2832" width="6.7109375" style="260" customWidth="1"/>
    <col min="2833" max="3072" width="3.7109375" style="260"/>
    <col min="3073" max="3073" width="15" style="260" customWidth="1"/>
    <col min="3074" max="3074" width="8.28515625" style="260" customWidth="1"/>
    <col min="3075" max="3075" width="6.7109375" style="260" customWidth="1"/>
    <col min="3076" max="3076" width="3.42578125" style="260" customWidth="1"/>
    <col min="3077" max="3077" width="6.5703125" style="260" customWidth="1"/>
    <col min="3078" max="3078" width="2.85546875" style="260" customWidth="1"/>
    <col min="3079" max="3079" width="6.7109375" style="260" customWidth="1"/>
    <col min="3080" max="3080" width="11.42578125" style="260" customWidth="1"/>
    <col min="3081" max="3082" width="12.7109375" style="260" customWidth="1"/>
    <col min="3083" max="3083" width="7.28515625" style="260" customWidth="1"/>
    <col min="3084" max="3084" width="6.7109375" style="260" customWidth="1"/>
    <col min="3085" max="3085" width="3.7109375" style="260"/>
    <col min="3086" max="3086" width="6.7109375" style="260" customWidth="1"/>
    <col min="3087" max="3087" width="3.7109375" style="260"/>
    <col min="3088" max="3088" width="6.7109375" style="260" customWidth="1"/>
    <col min="3089" max="3328" width="3.7109375" style="260"/>
    <col min="3329" max="3329" width="15" style="260" customWidth="1"/>
    <col min="3330" max="3330" width="8.28515625" style="260" customWidth="1"/>
    <col min="3331" max="3331" width="6.7109375" style="260" customWidth="1"/>
    <col min="3332" max="3332" width="3.42578125" style="260" customWidth="1"/>
    <col min="3333" max="3333" width="6.5703125" style="260" customWidth="1"/>
    <col min="3334" max="3334" width="2.85546875" style="260" customWidth="1"/>
    <col min="3335" max="3335" width="6.7109375" style="260" customWidth="1"/>
    <col min="3336" max="3336" width="11.42578125" style="260" customWidth="1"/>
    <col min="3337" max="3338" width="12.7109375" style="260" customWidth="1"/>
    <col min="3339" max="3339" width="7.28515625" style="260" customWidth="1"/>
    <col min="3340" max="3340" width="6.7109375" style="260" customWidth="1"/>
    <col min="3341" max="3341" width="3.7109375" style="260"/>
    <col min="3342" max="3342" width="6.7109375" style="260" customWidth="1"/>
    <col min="3343" max="3343" width="3.7109375" style="260"/>
    <col min="3344" max="3344" width="6.7109375" style="260" customWidth="1"/>
    <col min="3345" max="3584" width="3.7109375" style="260"/>
    <col min="3585" max="3585" width="15" style="260" customWidth="1"/>
    <col min="3586" max="3586" width="8.28515625" style="260" customWidth="1"/>
    <col min="3587" max="3587" width="6.7109375" style="260" customWidth="1"/>
    <col min="3588" max="3588" width="3.42578125" style="260" customWidth="1"/>
    <col min="3589" max="3589" width="6.5703125" style="260" customWidth="1"/>
    <col min="3590" max="3590" width="2.85546875" style="260" customWidth="1"/>
    <col min="3591" max="3591" width="6.7109375" style="260" customWidth="1"/>
    <col min="3592" max="3592" width="11.42578125" style="260" customWidth="1"/>
    <col min="3593" max="3594" width="12.7109375" style="260" customWidth="1"/>
    <col min="3595" max="3595" width="7.28515625" style="260" customWidth="1"/>
    <col min="3596" max="3596" width="6.7109375" style="260" customWidth="1"/>
    <col min="3597" max="3597" width="3.7109375" style="260"/>
    <col min="3598" max="3598" width="6.7109375" style="260" customWidth="1"/>
    <col min="3599" max="3599" width="3.7109375" style="260"/>
    <col min="3600" max="3600" width="6.7109375" style="260" customWidth="1"/>
    <col min="3601" max="3840" width="3.7109375" style="260"/>
    <col min="3841" max="3841" width="15" style="260" customWidth="1"/>
    <col min="3842" max="3842" width="8.28515625" style="260" customWidth="1"/>
    <col min="3843" max="3843" width="6.7109375" style="260" customWidth="1"/>
    <col min="3844" max="3844" width="3.42578125" style="260" customWidth="1"/>
    <col min="3845" max="3845" width="6.5703125" style="260" customWidth="1"/>
    <col min="3846" max="3846" width="2.85546875" style="260" customWidth="1"/>
    <col min="3847" max="3847" width="6.7109375" style="260" customWidth="1"/>
    <col min="3848" max="3848" width="11.42578125" style="260" customWidth="1"/>
    <col min="3849" max="3850" width="12.7109375" style="260" customWidth="1"/>
    <col min="3851" max="3851" width="7.28515625" style="260" customWidth="1"/>
    <col min="3852" max="3852" width="6.7109375" style="260" customWidth="1"/>
    <col min="3853" max="3853" width="3.7109375" style="260"/>
    <col min="3854" max="3854" width="6.7109375" style="260" customWidth="1"/>
    <col min="3855" max="3855" width="3.7109375" style="260"/>
    <col min="3856" max="3856" width="6.7109375" style="260" customWidth="1"/>
    <col min="3857" max="4096" width="3.7109375" style="260"/>
    <col min="4097" max="4097" width="15" style="260" customWidth="1"/>
    <col min="4098" max="4098" width="8.28515625" style="260" customWidth="1"/>
    <col min="4099" max="4099" width="6.7109375" style="260" customWidth="1"/>
    <col min="4100" max="4100" width="3.42578125" style="260" customWidth="1"/>
    <col min="4101" max="4101" width="6.5703125" style="260" customWidth="1"/>
    <col min="4102" max="4102" width="2.85546875" style="260" customWidth="1"/>
    <col min="4103" max="4103" width="6.7109375" style="260" customWidth="1"/>
    <col min="4104" max="4104" width="11.42578125" style="260" customWidth="1"/>
    <col min="4105" max="4106" width="12.7109375" style="260" customWidth="1"/>
    <col min="4107" max="4107" width="7.28515625" style="260" customWidth="1"/>
    <col min="4108" max="4108" width="6.7109375" style="260" customWidth="1"/>
    <col min="4109" max="4109" width="3.7109375" style="260"/>
    <col min="4110" max="4110" width="6.7109375" style="260" customWidth="1"/>
    <col min="4111" max="4111" width="3.7109375" style="260"/>
    <col min="4112" max="4112" width="6.7109375" style="260" customWidth="1"/>
    <col min="4113" max="4352" width="3.7109375" style="260"/>
    <col min="4353" max="4353" width="15" style="260" customWidth="1"/>
    <col min="4354" max="4354" width="8.28515625" style="260" customWidth="1"/>
    <col min="4355" max="4355" width="6.7109375" style="260" customWidth="1"/>
    <col min="4356" max="4356" width="3.42578125" style="260" customWidth="1"/>
    <col min="4357" max="4357" width="6.5703125" style="260" customWidth="1"/>
    <col min="4358" max="4358" width="2.85546875" style="260" customWidth="1"/>
    <col min="4359" max="4359" width="6.7109375" style="260" customWidth="1"/>
    <col min="4360" max="4360" width="11.42578125" style="260" customWidth="1"/>
    <col min="4361" max="4362" width="12.7109375" style="260" customWidth="1"/>
    <col min="4363" max="4363" width="7.28515625" style="260" customWidth="1"/>
    <col min="4364" max="4364" width="6.7109375" style="260" customWidth="1"/>
    <col min="4365" max="4365" width="3.7109375" style="260"/>
    <col min="4366" max="4366" width="6.7109375" style="260" customWidth="1"/>
    <col min="4367" max="4367" width="3.7109375" style="260"/>
    <col min="4368" max="4368" width="6.7109375" style="260" customWidth="1"/>
    <col min="4369" max="4608" width="3.7109375" style="260"/>
    <col min="4609" max="4609" width="15" style="260" customWidth="1"/>
    <col min="4610" max="4610" width="8.28515625" style="260" customWidth="1"/>
    <col min="4611" max="4611" width="6.7109375" style="260" customWidth="1"/>
    <col min="4612" max="4612" width="3.42578125" style="260" customWidth="1"/>
    <col min="4613" max="4613" width="6.5703125" style="260" customWidth="1"/>
    <col min="4614" max="4614" width="2.85546875" style="260" customWidth="1"/>
    <col min="4615" max="4615" width="6.7109375" style="260" customWidth="1"/>
    <col min="4616" max="4616" width="11.42578125" style="260" customWidth="1"/>
    <col min="4617" max="4618" width="12.7109375" style="260" customWidth="1"/>
    <col min="4619" max="4619" width="7.28515625" style="260" customWidth="1"/>
    <col min="4620" max="4620" width="6.7109375" style="260" customWidth="1"/>
    <col min="4621" max="4621" width="3.7109375" style="260"/>
    <col min="4622" max="4622" width="6.7109375" style="260" customWidth="1"/>
    <col min="4623" max="4623" width="3.7109375" style="260"/>
    <col min="4624" max="4624" width="6.7109375" style="260" customWidth="1"/>
    <col min="4625" max="4864" width="3.7109375" style="260"/>
    <col min="4865" max="4865" width="15" style="260" customWidth="1"/>
    <col min="4866" max="4866" width="8.28515625" style="260" customWidth="1"/>
    <col min="4867" max="4867" width="6.7109375" style="260" customWidth="1"/>
    <col min="4868" max="4868" width="3.42578125" style="260" customWidth="1"/>
    <col min="4869" max="4869" width="6.5703125" style="260" customWidth="1"/>
    <col min="4870" max="4870" width="2.85546875" style="260" customWidth="1"/>
    <col min="4871" max="4871" width="6.7109375" style="260" customWidth="1"/>
    <col min="4872" max="4872" width="11.42578125" style="260" customWidth="1"/>
    <col min="4873" max="4874" width="12.7109375" style="260" customWidth="1"/>
    <col min="4875" max="4875" width="7.28515625" style="260" customWidth="1"/>
    <col min="4876" max="4876" width="6.7109375" style="260" customWidth="1"/>
    <col min="4877" max="4877" width="3.7109375" style="260"/>
    <col min="4878" max="4878" width="6.7109375" style="260" customWidth="1"/>
    <col min="4879" max="4879" width="3.7109375" style="260"/>
    <col min="4880" max="4880" width="6.7109375" style="260" customWidth="1"/>
    <col min="4881" max="5120" width="3.7109375" style="260"/>
    <col min="5121" max="5121" width="15" style="260" customWidth="1"/>
    <col min="5122" max="5122" width="8.28515625" style="260" customWidth="1"/>
    <col min="5123" max="5123" width="6.7109375" style="260" customWidth="1"/>
    <col min="5124" max="5124" width="3.42578125" style="260" customWidth="1"/>
    <col min="5125" max="5125" width="6.5703125" style="260" customWidth="1"/>
    <col min="5126" max="5126" width="2.85546875" style="260" customWidth="1"/>
    <col min="5127" max="5127" width="6.7109375" style="260" customWidth="1"/>
    <col min="5128" max="5128" width="11.42578125" style="260" customWidth="1"/>
    <col min="5129" max="5130" width="12.7109375" style="260" customWidth="1"/>
    <col min="5131" max="5131" width="7.28515625" style="260" customWidth="1"/>
    <col min="5132" max="5132" width="6.7109375" style="260" customWidth="1"/>
    <col min="5133" max="5133" width="3.7109375" style="260"/>
    <col min="5134" max="5134" width="6.7109375" style="260" customWidth="1"/>
    <col min="5135" max="5135" width="3.7109375" style="260"/>
    <col min="5136" max="5136" width="6.7109375" style="260" customWidth="1"/>
    <col min="5137" max="5376" width="3.7109375" style="260"/>
    <col min="5377" max="5377" width="15" style="260" customWidth="1"/>
    <col min="5378" max="5378" width="8.28515625" style="260" customWidth="1"/>
    <col min="5379" max="5379" width="6.7109375" style="260" customWidth="1"/>
    <col min="5380" max="5380" width="3.42578125" style="260" customWidth="1"/>
    <col min="5381" max="5381" width="6.5703125" style="260" customWidth="1"/>
    <col min="5382" max="5382" width="2.85546875" style="260" customWidth="1"/>
    <col min="5383" max="5383" width="6.7109375" style="260" customWidth="1"/>
    <col min="5384" max="5384" width="11.42578125" style="260" customWidth="1"/>
    <col min="5385" max="5386" width="12.7109375" style="260" customWidth="1"/>
    <col min="5387" max="5387" width="7.28515625" style="260" customWidth="1"/>
    <col min="5388" max="5388" width="6.7109375" style="260" customWidth="1"/>
    <col min="5389" max="5389" width="3.7109375" style="260"/>
    <col min="5390" max="5390" width="6.7109375" style="260" customWidth="1"/>
    <col min="5391" max="5391" width="3.7109375" style="260"/>
    <col min="5392" max="5392" width="6.7109375" style="260" customWidth="1"/>
    <col min="5393" max="5632" width="3.7109375" style="260"/>
    <col min="5633" max="5633" width="15" style="260" customWidth="1"/>
    <col min="5634" max="5634" width="8.28515625" style="260" customWidth="1"/>
    <col min="5635" max="5635" width="6.7109375" style="260" customWidth="1"/>
    <col min="5636" max="5636" width="3.42578125" style="260" customWidth="1"/>
    <col min="5637" max="5637" width="6.5703125" style="260" customWidth="1"/>
    <col min="5638" max="5638" width="2.85546875" style="260" customWidth="1"/>
    <col min="5639" max="5639" width="6.7109375" style="260" customWidth="1"/>
    <col min="5640" max="5640" width="11.42578125" style="260" customWidth="1"/>
    <col min="5641" max="5642" width="12.7109375" style="260" customWidth="1"/>
    <col min="5643" max="5643" width="7.28515625" style="260" customWidth="1"/>
    <col min="5644" max="5644" width="6.7109375" style="260" customWidth="1"/>
    <col min="5645" max="5645" width="3.7109375" style="260"/>
    <col min="5646" max="5646" width="6.7109375" style="260" customWidth="1"/>
    <col min="5647" max="5647" width="3.7109375" style="260"/>
    <col min="5648" max="5648" width="6.7109375" style="260" customWidth="1"/>
    <col min="5649" max="5888" width="3.7109375" style="260"/>
    <col min="5889" max="5889" width="15" style="260" customWidth="1"/>
    <col min="5890" max="5890" width="8.28515625" style="260" customWidth="1"/>
    <col min="5891" max="5891" width="6.7109375" style="260" customWidth="1"/>
    <col min="5892" max="5892" width="3.42578125" style="260" customWidth="1"/>
    <col min="5893" max="5893" width="6.5703125" style="260" customWidth="1"/>
    <col min="5894" max="5894" width="2.85546875" style="260" customWidth="1"/>
    <col min="5895" max="5895" width="6.7109375" style="260" customWidth="1"/>
    <col min="5896" max="5896" width="11.42578125" style="260" customWidth="1"/>
    <col min="5897" max="5898" width="12.7109375" style="260" customWidth="1"/>
    <col min="5899" max="5899" width="7.28515625" style="260" customWidth="1"/>
    <col min="5900" max="5900" width="6.7109375" style="260" customWidth="1"/>
    <col min="5901" max="5901" width="3.7109375" style="260"/>
    <col min="5902" max="5902" width="6.7109375" style="260" customWidth="1"/>
    <col min="5903" max="5903" width="3.7109375" style="260"/>
    <col min="5904" max="5904" width="6.7109375" style="260" customWidth="1"/>
    <col min="5905" max="6144" width="3.7109375" style="260"/>
    <col min="6145" max="6145" width="15" style="260" customWidth="1"/>
    <col min="6146" max="6146" width="8.28515625" style="260" customWidth="1"/>
    <col min="6147" max="6147" width="6.7109375" style="260" customWidth="1"/>
    <col min="6148" max="6148" width="3.42578125" style="260" customWidth="1"/>
    <col min="6149" max="6149" width="6.5703125" style="260" customWidth="1"/>
    <col min="6150" max="6150" width="2.85546875" style="260" customWidth="1"/>
    <col min="6151" max="6151" width="6.7109375" style="260" customWidth="1"/>
    <col min="6152" max="6152" width="11.42578125" style="260" customWidth="1"/>
    <col min="6153" max="6154" width="12.7109375" style="260" customWidth="1"/>
    <col min="6155" max="6155" width="7.28515625" style="260" customWidth="1"/>
    <col min="6156" max="6156" width="6.7109375" style="260" customWidth="1"/>
    <col min="6157" max="6157" width="3.7109375" style="260"/>
    <col min="6158" max="6158" width="6.7109375" style="260" customWidth="1"/>
    <col min="6159" max="6159" width="3.7109375" style="260"/>
    <col min="6160" max="6160" width="6.7109375" style="260" customWidth="1"/>
    <col min="6161" max="6400" width="3.7109375" style="260"/>
    <col min="6401" max="6401" width="15" style="260" customWidth="1"/>
    <col min="6402" max="6402" width="8.28515625" style="260" customWidth="1"/>
    <col min="6403" max="6403" width="6.7109375" style="260" customWidth="1"/>
    <col min="6404" max="6404" width="3.42578125" style="260" customWidth="1"/>
    <col min="6405" max="6405" width="6.5703125" style="260" customWidth="1"/>
    <col min="6406" max="6406" width="2.85546875" style="260" customWidth="1"/>
    <col min="6407" max="6407" width="6.7109375" style="260" customWidth="1"/>
    <col min="6408" max="6408" width="11.42578125" style="260" customWidth="1"/>
    <col min="6409" max="6410" width="12.7109375" style="260" customWidth="1"/>
    <col min="6411" max="6411" width="7.28515625" style="260" customWidth="1"/>
    <col min="6412" max="6412" width="6.7109375" style="260" customWidth="1"/>
    <col min="6413" max="6413" width="3.7109375" style="260"/>
    <col min="6414" max="6414" width="6.7109375" style="260" customWidth="1"/>
    <col min="6415" max="6415" width="3.7109375" style="260"/>
    <col min="6416" max="6416" width="6.7109375" style="260" customWidth="1"/>
    <col min="6417" max="6656" width="3.7109375" style="260"/>
    <col min="6657" max="6657" width="15" style="260" customWidth="1"/>
    <col min="6658" max="6658" width="8.28515625" style="260" customWidth="1"/>
    <col min="6659" max="6659" width="6.7109375" style="260" customWidth="1"/>
    <col min="6660" max="6660" width="3.42578125" style="260" customWidth="1"/>
    <col min="6661" max="6661" width="6.5703125" style="260" customWidth="1"/>
    <col min="6662" max="6662" width="2.85546875" style="260" customWidth="1"/>
    <col min="6663" max="6663" width="6.7109375" style="260" customWidth="1"/>
    <col min="6664" max="6664" width="11.42578125" style="260" customWidth="1"/>
    <col min="6665" max="6666" width="12.7109375" style="260" customWidth="1"/>
    <col min="6667" max="6667" width="7.28515625" style="260" customWidth="1"/>
    <col min="6668" max="6668" width="6.7109375" style="260" customWidth="1"/>
    <col min="6669" max="6669" width="3.7109375" style="260"/>
    <col min="6670" max="6670" width="6.7109375" style="260" customWidth="1"/>
    <col min="6671" max="6671" width="3.7109375" style="260"/>
    <col min="6672" max="6672" width="6.7109375" style="260" customWidth="1"/>
    <col min="6673" max="6912" width="3.7109375" style="260"/>
    <col min="6913" max="6913" width="15" style="260" customWidth="1"/>
    <col min="6914" max="6914" width="8.28515625" style="260" customWidth="1"/>
    <col min="6915" max="6915" width="6.7109375" style="260" customWidth="1"/>
    <col min="6916" max="6916" width="3.42578125" style="260" customWidth="1"/>
    <col min="6917" max="6917" width="6.5703125" style="260" customWidth="1"/>
    <col min="6918" max="6918" width="2.85546875" style="260" customWidth="1"/>
    <col min="6919" max="6919" width="6.7109375" style="260" customWidth="1"/>
    <col min="6920" max="6920" width="11.42578125" style="260" customWidth="1"/>
    <col min="6921" max="6922" width="12.7109375" style="260" customWidth="1"/>
    <col min="6923" max="6923" width="7.28515625" style="260" customWidth="1"/>
    <col min="6924" max="6924" width="6.7109375" style="260" customWidth="1"/>
    <col min="6925" max="6925" width="3.7109375" style="260"/>
    <col min="6926" max="6926" width="6.7109375" style="260" customWidth="1"/>
    <col min="6927" max="6927" width="3.7109375" style="260"/>
    <col min="6928" max="6928" width="6.7109375" style="260" customWidth="1"/>
    <col min="6929" max="7168" width="3.7109375" style="260"/>
    <col min="7169" max="7169" width="15" style="260" customWidth="1"/>
    <col min="7170" max="7170" width="8.28515625" style="260" customWidth="1"/>
    <col min="7171" max="7171" width="6.7109375" style="260" customWidth="1"/>
    <col min="7172" max="7172" width="3.42578125" style="260" customWidth="1"/>
    <col min="7173" max="7173" width="6.5703125" style="260" customWidth="1"/>
    <col min="7174" max="7174" width="2.85546875" style="260" customWidth="1"/>
    <col min="7175" max="7175" width="6.7109375" style="260" customWidth="1"/>
    <col min="7176" max="7176" width="11.42578125" style="260" customWidth="1"/>
    <col min="7177" max="7178" width="12.7109375" style="260" customWidth="1"/>
    <col min="7179" max="7179" width="7.28515625" style="260" customWidth="1"/>
    <col min="7180" max="7180" width="6.7109375" style="260" customWidth="1"/>
    <col min="7181" max="7181" width="3.7109375" style="260"/>
    <col min="7182" max="7182" width="6.7109375" style="260" customWidth="1"/>
    <col min="7183" max="7183" width="3.7109375" style="260"/>
    <col min="7184" max="7184" width="6.7109375" style="260" customWidth="1"/>
    <col min="7185" max="7424" width="3.7109375" style="260"/>
    <col min="7425" max="7425" width="15" style="260" customWidth="1"/>
    <col min="7426" max="7426" width="8.28515625" style="260" customWidth="1"/>
    <col min="7427" max="7427" width="6.7109375" style="260" customWidth="1"/>
    <col min="7428" max="7428" width="3.42578125" style="260" customWidth="1"/>
    <col min="7429" max="7429" width="6.5703125" style="260" customWidth="1"/>
    <col min="7430" max="7430" width="2.85546875" style="260" customWidth="1"/>
    <col min="7431" max="7431" width="6.7109375" style="260" customWidth="1"/>
    <col min="7432" max="7432" width="11.42578125" style="260" customWidth="1"/>
    <col min="7433" max="7434" width="12.7109375" style="260" customWidth="1"/>
    <col min="7435" max="7435" width="7.28515625" style="260" customWidth="1"/>
    <col min="7436" max="7436" width="6.7109375" style="260" customWidth="1"/>
    <col min="7437" max="7437" width="3.7109375" style="260"/>
    <col min="7438" max="7438" width="6.7109375" style="260" customWidth="1"/>
    <col min="7439" max="7439" width="3.7109375" style="260"/>
    <col min="7440" max="7440" width="6.7109375" style="260" customWidth="1"/>
    <col min="7441" max="7680" width="3.7109375" style="260"/>
    <col min="7681" max="7681" width="15" style="260" customWidth="1"/>
    <col min="7682" max="7682" width="8.28515625" style="260" customWidth="1"/>
    <col min="7683" max="7683" width="6.7109375" style="260" customWidth="1"/>
    <col min="7684" max="7684" width="3.42578125" style="260" customWidth="1"/>
    <col min="7685" max="7685" width="6.5703125" style="260" customWidth="1"/>
    <col min="7686" max="7686" width="2.85546875" style="260" customWidth="1"/>
    <col min="7687" max="7687" width="6.7109375" style="260" customWidth="1"/>
    <col min="7688" max="7688" width="11.42578125" style="260" customWidth="1"/>
    <col min="7689" max="7690" width="12.7109375" style="260" customWidth="1"/>
    <col min="7691" max="7691" width="7.28515625" style="260" customWidth="1"/>
    <col min="7692" max="7692" width="6.7109375" style="260" customWidth="1"/>
    <col min="7693" max="7693" width="3.7109375" style="260"/>
    <col min="7694" max="7694" width="6.7109375" style="260" customWidth="1"/>
    <col min="7695" max="7695" width="3.7109375" style="260"/>
    <col min="7696" max="7696" width="6.7109375" style="260" customWidth="1"/>
    <col min="7697" max="7936" width="3.7109375" style="260"/>
    <col min="7937" max="7937" width="15" style="260" customWidth="1"/>
    <col min="7938" max="7938" width="8.28515625" style="260" customWidth="1"/>
    <col min="7939" max="7939" width="6.7109375" style="260" customWidth="1"/>
    <col min="7940" max="7940" width="3.42578125" style="260" customWidth="1"/>
    <col min="7941" max="7941" width="6.5703125" style="260" customWidth="1"/>
    <col min="7942" max="7942" width="2.85546875" style="260" customWidth="1"/>
    <col min="7943" max="7943" width="6.7109375" style="260" customWidth="1"/>
    <col min="7944" max="7944" width="11.42578125" style="260" customWidth="1"/>
    <col min="7945" max="7946" width="12.7109375" style="260" customWidth="1"/>
    <col min="7947" max="7947" width="7.28515625" style="260" customWidth="1"/>
    <col min="7948" max="7948" width="6.7109375" style="260" customWidth="1"/>
    <col min="7949" max="7949" width="3.7109375" style="260"/>
    <col min="7950" max="7950" width="6.7109375" style="260" customWidth="1"/>
    <col min="7951" max="7951" width="3.7109375" style="260"/>
    <col min="7952" max="7952" width="6.7109375" style="260" customWidth="1"/>
    <col min="7953" max="8192" width="3.7109375" style="260"/>
    <col min="8193" max="8193" width="15" style="260" customWidth="1"/>
    <col min="8194" max="8194" width="8.28515625" style="260" customWidth="1"/>
    <col min="8195" max="8195" width="6.7109375" style="260" customWidth="1"/>
    <col min="8196" max="8196" width="3.42578125" style="260" customWidth="1"/>
    <col min="8197" max="8197" width="6.5703125" style="260" customWidth="1"/>
    <col min="8198" max="8198" width="2.85546875" style="260" customWidth="1"/>
    <col min="8199" max="8199" width="6.7109375" style="260" customWidth="1"/>
    <col min="8200" max="8200" width="11.42578125" style="260" customWidth="1"/>
    <col min="8201" max="8202" width="12.7109375" style="260" customWidth="1"/>
    <col min="8203" max="8203" width="7.28515625" style="260" customWidth="1"/>
    <col min="8204" max="8204" width="6.7109375" style="260" customWidth="1"/>
    <col min="8205" max="8205" width="3.7109375" style="260"/>
    <col min="8206" max="8206" width="6.7109375" style="260" customWidth="1"/>
    <col min="8207" max="8207" width="3.7109375" style="260"/>
    <col min="8208" max="8208" width="6.7109375" style="260" customWidth="1"/>
    <col min="8209" max="8448" width="3.7109375" style="260"/>
    <col min="8449" max="8449" width="15" style="260" customWidth="1"/>
    <col min="8450" max="8450" width="8.28515625" style="260" customWidth="1"/>
    <col min="8451" max="8451" width="6.7109375" style="260" customWidth="1"/>
    <col min="8452" max="8452" width="3.42578125" style="260" customWidth="1"/>
    <col min="8453" max="8453" width="6.5703125" style="260" customWidth="1"/>
    <col min="8454" max="8454" width="2.85546875" style="260" customWidth="1"/>
    <col min="8455" max="8455" width="6.7109375" style="260" customWidth="1"/>
    <col min="8456" max="8456" width="11.42578125" style="260" customWidth="1"/>
    <col min="8457" max="8458" width="12.7109375" style="260" customWidth="1"/>
    <col min="8459" max="8459" width="7.28515625" style="260" customWidth="1"/>
    <col min="8460" max="8460" width="6.7109375" style="260" customWidth="1"/>
    <col min="8461" max="8461" width="3.7109375" style="260"/>
    <col min="8462" max="8462" width="6.7109375" style="260" customWidth="1"/>
    <col min="8463" max="8463" width="3.7109375" style="260"/>
    <col min="8464" max="8464" width="6.7109375" style="260" customWidth="1"/>
    <col min="8465" max="8704" width="3.7109375" style="260"/>
    <col min="8705" max="8705" width="15" style="260" customWidth="1"/>
    <col min="8706" max="8706" width="8.28515625" style="260" customWidth="1"/>
    <col min="8707" max="8707" width="6.7109375" style="260" customWidth="1"/>
    <col min="8708" max="8708" width="3.42578125" style="260" customWidth="1"/>
    <col min="8709" max="8709" width="6.5703125" style="260" customWidth="1"/>
    <col min="8710" max="8710" width="2.85546875" style="260" customWidth="1"/>
    <col min="8711" max="8711" width="6.7109375" style="260" customWidth="1"/>
    <col min="8712" max="8712" width="11.42578125" style="260" customWidth="1"/>
    <col min="8713" max="8714" width="12.7109375" style="260" customWidth="1"/>
    <col min="8715" max="8715" width="7.28515625" style="260" customWidth="1"/>
    <col min="8716" max="8716" width="6.7109375" style="260" customWidth="1"/>
    <col min="8717" max="8717" width="3.7109375" style="260"/>
    <col min="8718" max="8718" width="6.7109375" style="260" customWidth="1"/>
    <col min="8719" max="8719" width="3.7109375" style="260"/>
    <col min="8720" max="8720" width="6.7109375" style="260" customWidth="1"/>
    <col min="8721" max="8960" width="3.7109375" style="260"/>
    <col min="8961" max="8961" width="15" style="260" customWidth="1"/>
    <col min="8962" max="8962" width="8.28515625" style="260" customWidth="1"/>
    <col min="8963" max="8963" width="6.7109375" style="260" customWidth="1"/>
    <col min="8964" max="8964" width="3.42578125" style="260" customWidth="1"/>
    <col min="8965" max="8965" width="6.5703125" style="260" customWidth="1"/>
    <col min="8966" max="8966" width="2.85546875" style="260" customWidth="1"/>
    <col min="8967" max="8967" width="6.7109375" style="260" customWidth="1"/>
    <col min="8968" max="8968" width="11.42578125" style="260" customWidth="1"/>
    <col min="8969" max="8970" width="12.7109375" style="260" customWidth="1"/>
    <col min="8971" max="8971" width="7.28515625" style="260" customWidth="1"/>
    <col min="8972" max="8972" width="6.7109375" style="260" customWidth="1"/>
    <col min="8973" max="8973" width="3.7109375" style="260"/>
    <col min="8974" max="8974" width="6.7109375" style="260" customWidth="1"/>
    <col min="8975" max="8975" width="3.7109375" style="260"/>
    <col min="8976" max="8976" width="6.7109375" style="260" customWidth="1"/>
    <col min="8977" max="9216" width="3.7109375" style="260"/>
    <col min="9217" max="9217" width="15" style="260" customWidth="1"/>
    <col min="9218" max="9218" width="8.28515625" style="260" customWidth="1"/>
    <col min="9219" max="9219" width="6.7109375" style="260" customWidth="1"/>
    <col min="9220" max="9220" width="3.42578125" style="260" customWidth="1"/>
    <col min="9221" max="9221" width="6.5703125" style="260" customWidth="1"/>
    <col min="9222" max="9222" width="2.85546875" style="260" customWidth="1"/>
    <col min="9223" max="9223" width="6.7109375" style="260" customWidth="1"/>
    <col min="9224" max="9224" width="11.42578125" style="260" customWidth="1"/>
    <col min="9225" max="9226" width="12.7109375" style="260" customWidth="1"/>
    <col min="9227" max="9227" width="7.28515625" style="260" customWidth="1"/>
    <col min="9228" max="9228" width="6.7109375" style="260" customWidth="1"/>
    <col min="9229" max="9229" width="3.7109375" style="260"/>
    <col min="9230" max="9230" width="6.7109375" style="260" customWidth="1"/>
    <col min="9231" max="9231" width="3.7109375" style="260"/>
    <col min="9232" max="9232" width="6.7109375" style="260" customWidth="1"/>
    <col min="9233" max="9472" width="3.7109375" style="260"/>
    <col min="9473" max="9473" width="15" style="260" customWidth="1"/>
    <col min="9474" max="9474" width="8.28515625" style="260" customWidth="1"/>
    <col min="9475" max="9475" width="6.7109375" style="260" customWidth="1"/>
    <col min="9476" max="9476" width="3.42578125" style="260" customWidth="1"/>
    <col min="9477" max="9477" width="6.5703125" style="260" customWidth="1"/>
    <col min="9478" max="9478" width="2.85546875" style="260" customWidth="1"/>
    <col min="9479" max="9479" width="6.7109375" style="260" customWidth="1"/>
    <col min="9480" max="9480" width="11.42578125" style="260" customWidth="1"/>
    <col min="9481" max="9482" width="12.7109375" style="260" customWidth="1"/>
    <col min="9483" max="9483" width="7.28515625" style="260" customWidth="1"/>
    <col min="9484" max="9484" width="6.7109375" style="260" customWidth="1"/>
    <col min="9485" max="9485" width="3.7109375" style="260"/>
    <col min="9486" max="9486" width="6.7109375" style="260" customWidth="1"/>
    <col min="9487" max="9487" width="3.7109375" style="260"/>
    <col min="9488" max="9488" width="6.7109375" style="260" customWidth="1"/>
    <col min="9489" max="9728" width="3.7109375" style="260"/>
    <col min="9729" max="9729" width="15" style="260" customWidth="1"/>
    <col min="9730" max="9730" width="8.28515625" style="260" customWidth="1"/>
    <col min="9731" max="9731" width="6.7109375" style="260" customWidth="1"/>
    <col min="9732" max="9732" width="3.42578125" style="260" customWidth="1"/>
    <col min="9733" max="9733" width="6.5703125" style="260" customWidth="1"/>
    <col min="9734" max="9734" width="2.85546875" style="260" customWidth="1"/>
    <col min="9735" max="9735" width="6.7109375" style="260" customWidth="1"/>
    <col min="9736" max="9736" width="11.42578125" style="260" customWidth="1"/>
    <col min="9737" max="9738" width="12.7109375" style="260" customWidth="1"/>
    <col min="9739" max="9739" width="7.28515625" style="260" customWidth="1"/>
    <col min="9740" max="9740" width="6.7109375" style="260" customWidth="1"/>
    <col min="9741" max="9741" width="3.7109375" style="260"/>
    <col min="9742" max="9742" width="6.7109375" style="260" customWidth="1"/>
    <col min="9743" max="9743" width="3.7109375" style="260"/>
    <col min="9744" max="9744" width="6.7109375" style="260" customWidth="1"/>
    <col min="9745" max="9984" width="3.7109375" style="260"/>
    <col min="9985" max="9985" width="15" style="260" customWidth="1"/>
    <col min="9986" max="9986" width="8.28515625" style="260" customWidth="1"/>
    <col min="9987" max="9987" width="6.7109375" style="260" customWidth="1"/>
    <col min="9988" max="9988" width="3.42578125" style="260" customWidth="1"/>
    <col min="9989" max="9989" width="6.5703125" style="260" customWidth="1"/>
    <col min="9990" max="9990" width="2.85546875" style="260" customWidth="1"/>
    <col min="9991" max="9991" width="6.7109375" style="260" customWidth="1"/>
    <col min="9992" max="9992" width="11.42578125" style="260" customWidth="1"/>
    <col min="9993" max="9994" width="12.7109375" style="260" customWidth="1"/>
    <col min="9995" max="9995" width="7.28515625" style="260" customWidth="1"/>
    <col min="9996" max="9996" width="6.7109375" style="260" customWidth="1"/>
    <col min="9997" max="9997" width="3.7109375" style="260"/>
    <col min="9998" max="9998" width="6.7109375" style="260" customWidth="1"/>
    <col min="9999" max="9999" width="3.7109375" style="260"/>
    <col min="10000" max="10000" width="6.7109375" style="260" customWidth="1"/>
    <col min="10001" max="10240" width="3.7109375" style="260"/>
    <col min="10241" max="10241" width="15" style="260" customWidth="1"/>
    <col min="10242" max="10242" width="8.28515625" style="260" customWidth="1"/>
    <col min="10243" max="10243" width="6.7109375" style="260" customWidth="1"/>
    <col min="10244" max="10244" width="3.42578125" style="260" customWidth="1"/>
    <col min="10245" max="10245" width="6.5703125" style="260" customWidth="1"/>
    <col min="10246" max="10246" width="2.85546875" style="260" customWidth="1"/>
    <col min="10247" max="10247" width="6.7109375" style="260" customWidth="1"/>
    <col min="10248" max="10248" width="11.42578125" style="260" customWidth="1"/>
    <col min="10249" max="10250" width="12.7109375" style="260" customWidth="1"/>
    <col min="10251" max="10251" width="7.28515625" style="260" customWidth="1"/>
    <col min="10252" max="10252" width="6.7109375" style="260" customWidth="1"/>
    <col min="10253" max="10253" width="3.7109375" style="260"/>
    <col min="10254" max="10254" width="6.7109375" style="260" customWidth="1"/>
    <col min="10255" max="10255" width="3.7109375" style="260"/>
    <col min="10256" max="10256" width="6.7109375" style="260" customWidth="1"/>
    <col min="10257" max="10496" width="3.7109375" style="260"/>
    <col min="10497" max="10497" width="15" style="260" customWidth="1"/>
    <col min="10498" max="10498" width="8.28515625" style="260" customWidth="1"/>
    <col min="10499" max="10499" width="6.7109375" style="260" customWidth="1"/>
    <col min="10500" max="10500" width="3.42578125" style="260" customWidth="1"/>
    <col min="10501" max="10501" width="6.5703125" style="260" customWidth="1"/>
    <col min="10502" max="10502" width="2.85546875" style="260" customWidth="1"/>
    <col min="10503" max="10503" width="6.7109375" style="260" customWidth="1"/>
    <col min="10504" max="10504" width="11.42578125" style="260" customWidth="1"/>
    <col min="10505" max="10506" width="12.7109375" style="260" customWidth="1"/>
    <col min="10507" max="10507" width="7.28515625" style="260" customWidth="1"/>
    <col min="10508" max="10508" width="6.7109375" style="260" customWidth="1"/>
    <col min="10509" max="10509" width="3.7109375" style="260"/>
    <col min="10510" max="10510" width="6.7109375" style="260" customWidth="1"/>
    <col min="10511" max="10511" width="3.7109375" style="260"/>
    <col min="10512" max="10512" width="6.7109375" style="260" customWidth="1"/>
    <col min="10513" max="10752" width="3.7109375" style="260"/>
    <col min="10753" max="10753" width="15" style="260" customWidth="1"/>
    <col min="10754" max="10754" width="8.28515625" style="260" customWidth="1"/>
    <col min="10755" max="10755" width="6.7109375" style="260" customWidth="1"/>
    <col min="10756" max="10756" width="3.42578125" style="260" customWidth="1"/>
    <col min="10757" max="10757" width="6.5703125" style="260" customWidth="1"/>
    <col min="10758" max="10758" width="2.85546875" style="260" customWidth="1"/>
    <col min="10759" max="10759" width="6.7109375" style="260" customWidth="1"/>
    <col min="10760" max="10760" width="11.42578125" style="260" customWidth="1"/>
    <col min="10761" max="10762" width="12.7109375" style="260" customWidth="1"/>
    <col min="10763" max="10763" width="7.28515625" style="260" customWidth="1"/>
    <col min="10764" max="10764" width="6.7109375" style="260" customWidth="1"/>
    <col min="10765" max="10765" width="3.7109375" style="260"/>
    <col min="10766" max="10766" width="6.7109375" style="260" customWidth="1"/>
    <col min="10767" max="10767" width="3.7109375" style="260"/>
    <col min="10768" max="10768" width="6.7109375" style="260" customWidth="1"/>
    <col min="10769" max="11008" width="3.7109375" style="260"/>
    <col min="11009" max="11009" width="15" style="260" customWidth="1"/>
    <col min="11010" max="11010" width="8.28515625" style="260" customWidth="1"/>
    <col min="11011" max="11011" width="6.7109375" style="260" customWidth="1"/>
    <col min="11012" max="11012" width="3.42578125" style="260" customWidth="1"/>
    <col min="11013" max="11013" width="6.5703125" style="260" customWidth="1"/>
    <col min="11014" max="11014" width="2.85546875" style="260" customWidth="1"/>
    <col min="11015" max="11015" width="6.7109375" style="260" customWidth="1"/>
    <col min="11016" max="11016" width="11.42578125" style="260" customWidth="1"/>
    <col min="11017" max="11018" width="12.7109375" style="260" customWidth="1"/>
    <col min="11019" max="11019" width="7.28515625" style="260" customWidth="1"/>
    <col min="11020" max="11020" width="6.7109375" style="260" customWidth="1"/>
    <col min="11021" max="11021" width="3.7109375" style="260"/>
    <col min="11022" max="11022" width="6.7109375" style="260" customWidth="1"/>
    <col min="11023" max="11023" width="3.7109375" style="260"/>
    <col min="11024" max="11024" width="6.7109375" style="260" customWidth="1"/>
    <col min="11025" max="11264" width="3.7109375" style="260"/>
    <col min="11265" max="11265" width="15" style="260" customWidth="1"/>
    <col min="11266" max="11266" width="8.28515625" style="260" customWidth="1"/>
    <col min="11267" max="11267" width="6.7109375" style="260" customWidth="1"/>
    <col min="11268" max="11268" width="3.42578125" style="260" customWidth="1"/>
    <col min="11269" max="11269" width="6.5703125" style="260" customWidth="1"/>
    <col min="11270" max="11270" width="2.85546875" style="260" customWidth="1"/>
    <col min="11271" max="11271" width="6.7109375" style="260" customWidth="1"/>
    <col min="11272" max="11272" width="11.42578125" style="260" customWidth="1"/>
    <col min="11273" max="11274" width="12.7109375" style="260" customWidth="1"/>
    <col min="11275" max="11275" width="7.28515625" style="260" customWidth="1"/>
    <col min="11276" max="11276" width="6.7109375" style="260" customWidth="1"/>
    <col min="11277" max="11277" width="3.7109375" style="260"/>
    <col min="11278" max="11278" width="6.7109375" style="260" customWidth="1"/>
    <col min="11279" max="11279" width="3.7109375" style="260"/>
    <col min="11280" max="11280" width="6.7109375" style="260" customWidth="1"/>
    <col min="11281" max="11520" width="3.7109375" style="260"/>
    <col min="11521" max="11521" width="15" style="260" customWidth="1"/>
    <col min="11522" max="11522" width="8.28515625" style="260" customWidth="1"/>
    <col min="11523" max="11523" width="6.7109375" style="260" customWidth="1"/>
    <col min="11524" max="11524" width="3.42578125" style="260" customWidth="1"/>
    <col min="11525" max="11525" width="6.5703125" style="260" customWidth="1"/>
    <col min="11526" max="11526" width="2.85546875" style="260" customWidth="1"/>
    <col min="11527" max="11527" width="6.7109375" style="260" customWidth="1"/>
    <col min="11528" max="11528" width="11.42578125" style="260" customWidth="1"/>
    <col min="11529" max="11530" width="12.7109375" style="260" customWidth="1"/>
    <col min="11531" max="11531" width="7.28515625" style="260" customWidth="1"/>
    <col min="11532" max="11532" width="6.7109375" style="260" customWidth="1"/>
    <col min="11533" max="11533" width="3.7109375" style="260"/>
    <col min="11534" max="11534" width="6.7109375" style="260" customWidth="1"/>
    <col min="11535" max="11535" width="3.7109375" style="260"/>
    <col min="11536" max="11536" width="6.7109375" style="260" customWidth="1"/>
    <col min="11537" max="11776" width="3.7109375" style="260"/>
    <col min="11777" max="11777" width="15" style="260" customWidth="1"/>
    <col min="11778" max="11778" width="8.28515625" style="260" customWidth="1"/>
    <col min="11779" max="11779" width="6.7109375" style="260" customWidth="1"/>
    <col min="11780" max="11780" width="3.42578125" style="260" customWidth="1"/>
    <col min="11781" max="11781" width="6.5703125" style="260" customWidth="1"/>
    <col min="11782" max="11782" width="2.85546875" style="260" customWidth="1"/>
    <col min="11783" max="11783" width="6.7109375" style="260" customWidth="1"/>
    <col min="11784" max="11784" width="11.42578125" style="260" customWidth="1"/>
    <col min="11785" max="11786" width="12.7109375" style="260" customWidth="1"/>
    <col min="11787" max="11787" width="7.28515625" style="260" customWidth="1"/>
    <col min="11788" max="11788" width="6.7109375" style="260" customWidth="1"/>
    <col min="11789" max="11789" width="3.7109375" style="260"/>
    <col min="11790" max="11790" width="6.7109375" style="260" customWidth="1"/>
    <col min="11791" max="11791" width="3.7109375" style="260"/>
    <col min="11792" max="11792" width="6.7109375" style="260" customWidth="1"/>
    <col min="11793" max="12032" width="3.7109375" style="260"/>
    <col min="12033" max="12033" width="15" style="260" customWidth="1"/>
    <col min="12034" max="12034" width="8.28515625" style="260" customWidth="1"/>
    <col min="12035" max="12035" width="6.7109375" style="260" customWidth="1"/>
    <col min="12036" max="12036" width="3.42578125" style="260" customWidth="1"/>
    <col min="12037" max="12037" width="6.5703125" style="260" customWidth="1"/>
    <col min="12038" max="12038" width="2.85546875" style="260" customWidth="1"/>
    <col min="12039" max="12039" width="6.7109375" style="260" customWidth="1"/>
    <col min="12040" max="12040" width="11.42578125" style="260" customWidth="1"/>
    <col min="12041" max="12042" width="12.7109375" style="260" customWidth="1"/>
    <col min="12043" max="12043" width="7.28515625" style="260" customWidth="1"/>
    <col min="12044" max="12044" width="6.7109375" style="260" customWidth="1"/>
    <col min="12045" max="12045" width="3.7109375" style="260"/>
    <col min="12046" max="12046" width="6.7109375" style="260" customWidth="1"/>
    <col min="12047" max="12047" width="3.7109375" style="260"/>
    <col min="12048" max="12048" width="6.7109375" style="260" customWidth="1"/>
    <col min="12049" max="12288" width="3.7109375" style="260"/>
    <col min="12289" max="12289" width="15" style="260" customWidth="1"/>
    <col min="12290" max="12290" width="8.28515625" style="260" customWidth="1"/>
    <col min="12291" max="12291" width="6.7109375" style="260" customWidth="1"/>
    <col min="12292" max="12292" width="3.42578125" style="260" customWidth="1"/>
    <col min="12293" max="12293" width="6.5703125" style="260" customWidth="1"/>
    <col min="12294" max="12294" width="2.85546875" style="260" customWidth="1"/>
    <col min="12295" max="12295" width="6.7109375" style="260" customWidth="1"/>
    <col min="12296" max="12296" width="11.42578125" style="260" customWidth="1"/>
    <col min="12297" max="12298" width="12.7109375" style="260" customWidth="1"/>
    <col min="12299" max="12299" width="7.28515625" style="260" customWidth="1"/>
    <col min="12300" max="12300" width="6.7109375" style="260" customWidth="1"/>
    <col min="12301" max="12301" width="3.7109375" style="260"/>
    <col min="12302" max="12302" width="6.7109375" style="260" customWidth="1"/>
    <col min="12303" max="12303" width="3.7109375" style="260"/>
    <col min="12304" max="12304" width="6.7109375" style="260" customWidth="1"/>
    <col min="12305" max="12544" width="3.7109375" style="260"/>
    <col min="12545" max="12545" width="15" style="260" customWidth="1"/>
    <col min="12546" max="12546" width="8.28515625" style="260" customWidth="1"/>
    <col min="12547" max="12547" width="6.7109375" style="260" customWidth="1"/>
    <col min="12548" max="12548" width="3.42578125" style="260" customWidth="1"/>
    <col min="12549" max="12549" width="6.5703125" style="260" customWidth="1"/>
    <col min="12550" max="12550" width="2.85546875" style="260" customWidth="1"/>
    <col min="12551" max="12551" width="6.7109375" style="260" customWidth="1"/>
    <col min="12552" max="12552" width="11.42578125" style="260" customWidth="1"/>
    <col min="12553" max="12554" width="12.7109375" style="260" customWidth="1"/>
    <col min="12555" max="12555" width="7.28515625" style="260" customWidth="1"/>
    <col min="12556" max="12556" width="6.7109375" style="260" customWidth="1"/>
    <col min="12557" max="12557" width="3.7109375" style="260"/>
    <col min="12558" max="12558" width="6.7109375" style="260" customWidth="1"/>
    <col min="12559" max="12559" width="3.7109375" style="260"/>
    <col min="12560" max="12560" width="6.7109375" style="260" customWidth="1"/>
    <col min="12561" max="12800" width="3.7109375" style="260"/>
    <col min="12801" max="12801" width="15" style="260" customWidth="1"/>
    <col min="12802" max="12802" width="8.28515625" style="260" customWidth="1"/>
    <col min="12803" max="12803" width="6.7109375" style="260" customWidth="1"/>
    <col min="12804" max="12804" width="3.42578125" style="260" customWidth="1"/>
    <col min="12805" max="12805" width="6.5703125" style="260" customWidth="1"/>
    <col min="12806" max="12806" width="2.85546875" style="260" customWidth="1"/>
    <col min="12807" max="12807" width="6.7109375" style="260" customWidth="1"/>
    <col min="12808" max="12808" width="11.42578125" style="260" customWidth="1"/>
    <col min="12809" max="12810" width="12.7109375" style="260" customWidth="1"/>
    <col min="12811" max="12811" width="7.28515625" style="260" customWidth="1"/>
    <col min="12812" max="12812" width="6.7109375" style="260" customWidth="1"/>
    <col min="12813" max="12813" width="3.7109375" style="260"/>
    <col min="12814" max="12814" width="6.7109375" style="260" customWidth="1"/>
    <col min="12815" max="12815" width="3.7109375" style="260"/>
    <col min="12816" max="12816" width="6.7109375" style="260" customWidth="1"/>
    <col min="12817" max="13056" width="3.7109375" style="260"/>
    <col min="13057" max="13057" width="15" style="260" customWidth="1"/>
    <col min="13058" max="13058" width="8.28515625" style="260" customWidth="1"/>
    <col min="13059" max="13059" width="6.7109375" style="260" customWidth="1"/>
    <col min="13060" max="13060" width="3.42578125" style="260" customWidth="1"/>
    <col min="13061" max="13061" width="6.5703125" style="260" customWidth="1"/>
    <col min="13062" max="13062" width="2.85546875" style="260" customWidth="1"/>
    <col min="13063" max="13063" width="6.7109375" style="260" customWidth="1"/>
    <col min="13064" max="13064" width="11.42578125" style="260" customWidth="1"/>
    <col min="13065" max="13066" width="12.7109375" style="260" customWidth="1"/>
    <col min="13067" max="13067" width="7.28515625" style="260" customWidth="1"/>
    <col min="13068" max="13068" width="6.7109375" style="260" customWidth="1"/>
    <col min="13069" max="13069" width="3.7109375" style="260"/>
    <col min="13070" max="13070" width="6.7109375" style="260" customWidth="1"/>
    <col min="13071" max="13071" width="3.7109375" style="260"/>
    <col min="13072" max="13072" width="6.7109375" style="260" customWidth="1"/>
    <col min="13073" max="13312" width="3.7109375" style="260"/>
    <col min="13313" max="13313" width="15" style="260" customWidth="1"/>
    <col min="13314" max="13314" width="8.28515625" style="260" customWidth="1"/>
    <col min="13315" max="13315" width="6.7109375" style="260" customWidth="1"/>
    <col min="13316" max="13316" width="3.42578125" style="260" customWidth="1"/>
    <col min="13317" max="13317" width="6.5703125" style="260" customWidth="1"/>
    <col min="13318" max="13318" width="2.85546875" style="260" customWidth="1"/>
    <col min="13319" max="13319" width="6.7109375" style="260" customWidth="1"/>
    <col min="13320" max="13320" width="11.42578125" style="260" customWidth="1"/>
    <col min="13321" max="13322" width="12.7109375" style="260" customWidth="1"/>
    <col min="13323" max="13323" width="7.28515625" style="260" customWidth="1"/>
    <col min="13324" max="13324" width="6.7109375" style="260" customWidth="1"/>
    <col min="13325" max="13325" width="3.7109375" style="260"/>
    <col min="13326" max="13326" width="6.7109375" style="260" customWidth="1"/>
    <col min="13327" max="13327" width="3.7109375" style="260"/>
    <col min="13328" max="13328" width="6.7109375" style="260" customWidth="1"/>
    <col min="13329" max="13568" width="3.7109375" style="260"/>
    <col min="13569" max="13569" width="15" style="260" customWidth="1"/>
    <col min="13570" max="13570" width="8.28515625" style="260" customWidth="1"/>
    <col min="13571" max="13571" width="6.7109375" style="260" customWidth="1"/>
    <col min="13572" max="13572" width="3.42578125" style="260" customWidth="1"/>
    <col min="13573" max="13573" width="6.5703125" style="260" customWidth="1"/>
    <col min="13574" max="13574" width="2.85546875" style="260" customWidth="1"/>
    <col min="13575" max="13575" width="6.7109375" style="260" customWidth="1"/>
    <col min="13576" max="13576" width="11.42578125" style="260" customWidth="1"/>
    <col min="13577" max="13578" width="12.7109375" style="260" customWidth="1"/>
    <col min="13579" max="13579" width="7.28515625" style="260" customWidth="1"/>
    <col min="13580" max="13580" width="6.7109375" style="260" customWidth="1"/>
    <col min="13581" max="13581" width="3.7109375" style="260"/>
    <col min="13582" max="13582" width="6.7109375" style="260" customWidth="1"/>
    <col min="13583" max="13583" width="3.7109375" style="260"/>
    <col min="13584" max="13584" width="6.7109375" style="260" customWidth="1"/>
    <col min="13585" max="13824" width="3.7109375" style="260"/>
    <col min="13825" max="13825" width="15" style="260" customWidth="1"/>
    <col min="13826" max="13826" width="8.28515625" style="260" customWidth="1"/>
    <col min="13827" max="13827" width="6.7109375" style="260" customWidth="1"/>
    <col min="13828" max="13828" width="3.42578125" style="260" customWidth="1"/>
    <col min="13829" max="13829" width="6.5703125" style="260" customWidth="1"/>
    <col min="13830" max="13830" width="2.85546875" style="260" customWidth="1"/>
    <col min="13831" max="13831" width="6.7109375" style="260" customWidth="1"/>
    <col min="13832" max="13832" width="11.42578125" style="260" customWidth="1"/>
    <col min="13833" max="13834" width="12.7109375" style="260" customWidth="1"/>
    <col min="13835" max="13835" width="7.28515625" style="260" customWidth="1"/>
    <col min="13836" max="13836" width="6.7109375" style="260" customWidth="1"/>
    <col min="13837" max="13837" width="3.7109375" style="260"/>
    <col min="13838" max="13838" width="6.7109375" style="260" customWidth="1"/>
    <col min="13839" max="13839" width="3.7109375" style="260"/>
    <col min="13840" max="13840" width="6.7109375" style="260" customWidth="1"/>
    <col min="13841" max="14080" width="3.7109375" style="260"/>
    <col min="14081" max="14081" width="15" style="260" customWidth="1"/>
    <col min="14082" max="14082" width="8.28515625" style="260" customWidth="1"/>
    <col min="14083" max="14083" width="6.7109375" style="260" customWidth="1"/>
    <col min="14084" max="14084" width="3.42578125" style="260" customWidth="1"/>
    <col min="14085" max="14085" width="6.5703125" style="260" customWidth="1"/>
    <col min="14086" max="14086" width="2.85546875" style="260" customWidth="1"/>
    <col min="14087" max="14087" width="6.7109375" style="260" customWidth="1"/>
    <col min="14088" max="14088" width="11.42578125" style="260" customWidth="1"/>
    <col min="14089" max="14090" width="12.7109375" style="260" customWidth="1"/>
    <col min="14091" max="14091" width="7.28515625" style="260" customWidth="1"/>
    <col min="14092" max="14092" width="6.7109375" style="260" customWidth="1"/>
    <col min="14093" max="14093" width="3.7109375" style="260"/>
    <col min="14094" max="14094" width="6.7109375" style="260" customWidth="1"/>
    <col min="14095" max="14095" width="3.7109375" style="260"/>
    <col min="14096" max="14096" width="6.7109375" style="260" customWidth="1"/>
    <col min="14097" max="14336" width="3.7109375" style="260"/>
    <col min="14337" max="14337" width="15" style="260" customWidth="1"/>
    <col min="14338" max="14338" width="8.28515625" style="260" customWidth="1"/>
    <col min="14339" max="14339" width="6.7109375" style="260" customWidth="1"/>
    <col min="14340" max="14340" width="3.42578125" style="260" customWidth="1"/>
    <col min="14341" max="14341" width="6.5703125" style="260" customWidth="1"/>
    <col min="14342" max="14342" width="2.85546875" style="260" customWidth="1"/>
    <col min="14343" max="14343" width="6.7109375" style="260" customWidth="1"/>
    <col min="14344" max="14344" width="11.42578125" style="260" customWidth="1"/>
    <col min="14345" max="14346" width="12.7109375" style="260" customWidth="1"/>
    <col min="14347" max="14347" width="7.28515625" style="260" customWidth="1"/>
    <col min="14348" max="14348" width="6.7109375" style="260" customWidth="1"/>
    <col min="14349" max="14349" width="3.7109375" style="260"/>
    <col min="14350" max="14350" width="6.7109375" style="260" customWidth="1"/>
    <col min="14351" max="14351" width="3.7109375" style="260"/>
    <col min="14352" max="14352" width="6.7109375" style="260" customWidth="1"/>
    <col min="14353" max="14592" width="3.7109375" style="260"/>
    <col min="14593" max="14593" width="15" style="260" customWidth="1"/>
    <col min="14594" max="14594" width="8.28515625" style="260" customWidth="1"/>
    <col min="14595" max="14595" width="6.7109375" style="260" customWidth="1"/>
    <col min="14596" max="14596" width="3.42578125" style="260" customWidth="1"/>
    <col min="14597" max="14597" width="6.5703125" style="260" customWidth="1"/>
    <col min="14598" max="14598" width="2.85546875" style="260" customWidth="1"/>
    <col min="14599" max="14599" width="6.7109375" style="260" customWidth="1"/>
    <col min="14600" max="14600" width="11.42578125" style="260" customWidth="1"/>
    <col min="14601" max="14602" width="12.7109375" style="260" customWidth="1"/>
    <col min="14603" max="14603" width="7.28515625" style="260" customWidth="1"/>
    <col min="14604" max="14604" width="6.7109375" style="260" customWidth="1"/>
    <col min="14605" max="14605" width="3.7109375" style="260"/>
    <col min="14606" max="14606" width="6.7109375" style="260" customWidth="1"/>
    <col min="14607" max="14607" width="3.7109375" style="260"/>
    <col min="14608" max="14608" width="6.7109375" style="260" customWidth="1"/>
    <col min="14609" max="14848" width="3.7109375" style="260"/>
    <col min="14849" max="14849" width="15" style="260" customWidth="1"/>
    <col min="14850" max="14850" width="8.28515625" style="260" customWidth="1"/>
    <col min="14851" max="14851" width="6.7109375" style="260" customWidth="1"/>
    <col min="14852" max="14852" width="3.42578125" style="260" customWidth="1"/>
    <col min="14853" max="14853" width="6.5703125" style="260" customWidth="1"/>
    <col min="14854" max="14854" width="2.85546875" style="260" customWidth="1"/>
    <col min="14855" max="14855" width="6.7109375" style="260" customWidth="1"/>
    <col min="14856" max="14856" width="11.42578125" style="260" customWidth="1"/>
    <col min="14857" max="14858" width="12.7109375" style="260" customWidth="1"/>
    <col min="14859" max="14859" width="7.28515625" style="260" customWidth="1"/>
    <col min="14860" max="14860" width="6.7109375" style="260" customWidth="1"/>
    <col min="14861" max="14861" width="3.7109375" style="260"/>
    <col min="14862" max="14862" width="6.7109375" style="260" customWidth="1"/>
    <col min="14863" max="14863" width="3.7109375" style="260"/>
    <col min="14864" max="14864" width="6.7109375" style="260" customWidth="1"/>
    <col min="14865" max="15104" width="3.7109375" style="260"/>
    <col min="15105" max="15105" width="15" style="260" customWidth="1"/>
    <col min="15106" max="15106" width="8.28515625" style="260" customWidth="1"/>
    <col min="15107" max="15107" width="6.7109375" style="260" customWidth="1"/>
    <col min="15108" max="15108" width="3.42578125" style="260" customWidth="1"/>
    <col min="15109" max="15109" width="6.5703125" style="260" customWidth="1"/>
    <col min="15110" max="15110" width="2.85546875" style="260" customWidth="1"/>
    <col min="15111" max="15111" width="6.7109375" style="260" customWidth="1"/>
    <col min="15112" max="15112" width="11.42578125" style="260" customWidth="1"/>
    <col min="15113" max="15114" width="12.7109375" style="260" customWidth="1"/>
    <col min="15115" max="15115" width="7.28515625" style="260" customWidth="1"/>
    <col min="15116" max="15116" width="6.7109375" style="260" customWidth="1"/>
    <col min="15117" max="15117" width="3.7109375" style="260"/>
    <col min="15118" max="15118" width="6.7109375" style="260" customWidth="1"/>
    <col min="15119" max="15119" width="3.7109375" style="260"/>
    <col min="15120" max="15120" width="6.7109375" style="260" customWidth="1"/>
    <col min="15121" max="15360" width="3.7109375" style="260"/>
    <col min="15361" max="15361" width="15" style="260" customWidth="1"/>
    <col min="15362" max="15362" width="8.28515625" style="260" customWidth="1"/>
    <col min="15363" max="15363" width="6.7109375" style="260" customWidth="1"/>
    <col min="15364" max="15364" width="3.42578125" style="260" customWidth="1"/>
    <col min="15365" max="15365" width="6.5703125" style="260" customWidth="1"/>
    <col min="15366" max="15366" width="2.85546875" style="260" customWidth="1"/>
    <col min="15367" max="15367" width="6.7109375" style="260" customWidth="1"/>
    <col min="15368" max="15368" width="11.42578125" style="260" customWidth="1"/>
    <col min="15369" max="15370" width="12.7109375" style="260" customWidth="1"/>
    <col min="15371" max="15371" width="7.28515625" style="260" customWidth="1"/>
    <col min="15372" max="15372" width="6.7109375" style="260" customWidth="1"/>
    <col min="15373" max="15373" width="3.7109375" style="260"/>
    <col min="15374" max="15374" width="6.7109375" style="260" customWidth="1"/>
    <col min="15375" max="15375" width="3.7109375" style="260"/>
    <col min="15376" max="15376" width="6.7109375" style="260" customWidth="1"/>
    <col min="15377" max="15616" width="3.7109375" style="260"/>
    <col min="15617" max="15617" width="15" style="260" customWidth="1"/>
    <col min="15618" max="15618" width="8.28515625" style="260" customWidth="1"/>
    <col min="15619" max="15619" width="6.7109375" style="260" customWidth="1"/>
    <col min="15620" max="15620" width="3.42578125" style="260" customWidth="1"/>
    <col min="15621" max="15621" width="6.5703125" style="260" customWidth="1"/>
    <col min="15622" max="15622" width="2.85546875" style="260" customWidth="1"/>
    <col min="15623" max="15623" width="6.7109375" style="260" customWidth="1"/>
    <col min="15624" max="15624" width="11.42578125" style="260" customWidth="1"/>
    <col min="15625" max="15626" width="12.7109375" style="260" customWidth="1"/>
    <col min="15627" max="15627" width="7.28515625" style="260" customWidth="1"/>
    <col min="15628" max="15628" width="6.7109375" style="260" customWidth="1"/>
    <col min="15629" max="15629" width="3.7109375" style="260"/>
    <col min="15630" max="15630" width="6.7109375" style="260" customWidth="1"/>
    <col min="15631" max="15631" width="3.7109375" style="260"/>
    <col min="15632" max="15632" width="6.7109375" style="260" customWidth="1"/>
    <col min="15633" max="15872" width="3.7109375" style="260"/>
    <col min="15873" max="15873" width="15" style="260" customWidth="1"/>
    <col min="15874" max="15874" width="8.28515625" style="260" customWidth="1"/>
    <col min="15875" max="15875" width="6.7109375" style="260" customWidth="1"/>
    <col min="15876" max="15876" width="3.42578125" style="260" customWidth="1"/>
    <col min="15877" max="15877" width="6.5703125" style="260" customWidth="1"/>
    <col min="15878" max="15878" width="2.85546875" style="260" customWidth="1"/>
    <col min="15879" max="15879" width="6.7109375" style="260" customWidth="1"/>
    <col min="15880" max="15880" width="11.42578125" style="260" customWidth="1"/>
    <col min="15881" max="15882" width="12.7109375" style="260" customWidth="1"/>
    <col min="15883" max="15883" width="7.28515625" style="260" customWidth="1"/>
    <col min="15884" max="15884" width="6.7109375" style="260" customWidth="1"/>
    <col min="15885" max="15885" width="3.7109375" style="260"/>
    <col min="15886" max="15886" width="6.7109375" style="260" customWidth="1"/>
    <col min="15887" max="15887" width="3.7109375" style="260"/>
    <col min="15888" max="15888" width="6.7109375" style="260" customWidth="1"/>
    <col min="15889" max="16128" width="3.7109375" style="260"/>
    <col min="16129" max="16129" width="15" style="260" customWidth="1"/>
    <col min="16130" max="16130" width="8.28515625" style="260" customWidth="1"/>
    <col min="16131" max="16131" width="6.7109375" style="260" customWidth="1"/>
    <col min="16132" max="16132" width="3.42578125" style="260" customWidth="1"/>
    <col min="16133" max="16133" width="6.5703125" style="260" customWidth="1"/>
    <col min="16134" max="16134" width="2.85546875" style="260" customWidth="1"/>
    <col min="16135" max="16135" width="6.7109375" style="260" customWidth="1"/>
    <col min="16136" max="16136" width="11.42578125" style="260" customWidth="1"/>
    <col min="16137" max="16138" width="12.7109375" style="260" customWidth="1"/>
    <col min="16139" max="16139" width="7.28515625" style="260" customWidth="1"/>
    <col min="16140" max="16140" width="6.7109375" style="260" customWidth="1"/>
    <col min="16141" max="16141" width="3.7109375" style="260"/>
    <col min="16142" max="16142" width="6.7109375" style="260" customWidth="1"/>
    <col min="16143" max="16143" width="3.7109375" style="260"/>
    <col min="16144" max="16144" width="6.7109375" style="260" customWidth="1"/>
    <col min="16145" max="16384" width="3.7109375" style="260"/>
  </cols>
  <sheetData>
    <row r="1" spans="1:17" s="6" customFormat="1" ht="77.25" customHeight="1"/>
    <row r="2" spans="1:17" ht="22.5" customHeight="1">
      <c r="A2" s="259" t="s">
        <v>165</v>
      </c>
    </row>
    <row r="3" spans="1:17" ht="22.5" customHeight="1">
      <c r="A3" s="1368" t="s">
        <v>493</v>
      </c>
      <c r="B3" s="1368"/>
      <c r="C3" s="1368"/>
      <c r="D3" s="1368"/>
      <c r="E3" s="1368"/>
      <c r="F3" s="1368"/>
      <c r="G3" s="1368"/>
      <c r="H3" s="1368"/>
      <c r="I3" s="1368"/>
      <c r="J3" s="1368"/>
      <c r="K3" s="1368"/>
      <c r="L3" s="1368"/>
      <c r="M3" s="1368"/>
      <c r="N3" s="1368"/>
      <c r="O3" s="1368"/>
      <c r="P3" s="1368"/>
      <c r="Q3" s="645"/>
    </row>
    <row r="4" spans="1:17" ht="22.5" customHeight="1">
      <c r="A4" s="1368"/>
      <c r="B4" s="1368"/>
      <c r="C4" s="1368"/>
      <c r="D4" s="1368"/>
      <c r="E4" s="1368"/>
      <c r="F4" s="1368"/>
      <c r="G4" s="1368"/>
      <c r="H4" s="1368"/>
      <c r="I4" s="1368"/>
      <c r="J4" s="1368"/>
      <c r="K4" s="1368"/>
      <c r="L4" s="1368"/>
      <c r="M4" s="1368"/>
      <c r="N4" s="1368"/>
      <c r="O4" s="1368"/>
      <c r="P4" s="1368"/>
      <c r="Q4" s="645"/>
    </row>
    <row r="5" spans="1:17" s="262" customFormat="1" ht="22.5" customHeight="1">
      <c r="A5" s="261"/>
      <c r="H5" s="261"/>
      <c r="L5" s="274" t="s">
        <v>183</v>
      </c>
      <c r="M5" s="1373">
        <v>45598</v>
      </c>
      <c r="N5" s="1373"/>
      <c r="O5" s="1373"/>
      <c r="P5" s="1373"/>
    </row>
    <row r="6" spans="1:17" s="262" customFormat="1" ht="22.5" customHeight="1">
      <c r="A6" s="261"/>
      <c r="H6" s="261"/>
      <c r="I6" s="261"/>
      <c r="L6" s="261"/>
      <c r="O6" s="261"/>
      <c r="P6" s="261"/>
    </row>
    <row r="7" spans="1:17" ht="22.5" customHeight="1">
      <c r="A7" s="263"/>
      <c r="I7" s="264" t="s">
        <v>166</v>
      </c>
      <c r="J7" s="1374" t="str">
        <f>'【様式７】 '!O35</f>
        <v>東京都○○区●●1-2-34</v>
      </c>
      <c r="K7" s="1374"/>
      <c r="L7" s="1374"/>
      <c r="M7" s="1374"/>
      <c r="N7" s="1374"/>
      <c r="O7" s="1374"/>
      <c r="P7" s="619"/>
    </row>
    <row r="8" spans="1:17" ht="22.5" customHeight="1">
      <c r="A8" s="263"/>
      <c r="I8" s="264" t="s">
        <v>167</v>
      </c>
      <c r="J8" s="1374" t="str">
        <f>'【様式７】 '!O36</f>
        <v>ABC交響楽団</v>
      </c>
      <c r="K8" s="1374"/>
      <c r="L8" s="1374"/>
      <c r="M8" s="1374"/>
      <c r="N8" s="1374"/>
      <c r="O8" s="1374"/>
      <c r="P8" s="619" t="s">
        <v>241</v>
      </c>
    </row>
    <row r="9" spans="1:17" ht="22.5" customHeight="1">
      <c r="A9" s="263"/>
      <c r="I9" s="264" t="s">
        <v>161</v>
      </c>
      <c r="J9" s="1374" t="str">
        <f>'【様式７】 '!O37</f>
        <v>○○　●●●</v>
      </c>
      <c r="K9" s="1374"/>
      <c r="L9" s="1374"/>
      <c r="M9" s="1374"/>
      <c r="N9" s="1374"/>
      <c r="O9" s="1374"/>
      <c r="P9" s="619"/>
    </row>
    <row r="10" spans="1:17" ht="22.5" customHeight="1">
      <c r="A10" s="263"/>
      <c r="D10" s="263"/>
      <c r="E10" s="263"/>
      <c r="F10" s="264"/>
      <c r="G10" s="264"/>
      <c r="H10" s="263"/>
      <c r="I10" s="263"/>
      <c r="J10" s="263"/>
      <c r="K10" s="263"/>
      <c r="L10" s="263"/>
      <c r="M10" s="263"/>
      <c r="N10" s="263"/>
    </row>
    <row r="11" spans="1:17" ht="22.5" customHeight="1">
      <c r="A11" s="263"/>
      <c r="E11" s="1358">
        <v>45590</v>
      </c>
      <c r="F11" s="1358"/>
      <c r="G11" s="1358"/>
      <c r="H11" s="436" t="s">
        <v>240</v>
      </c>
      <c r="I11" s="464"/>
      <c r="J11" s="464"/>
      <c r="K11" s="464"/>
    </row>
    <row r="12" spans="1:17" ht="22.5" customHeight="1">
      <c r="C12" s="265"/>
      <c r="D12" s="265"/>
      <c r="E12" s="265"/>
      <c r="F12" s="265"/>
      <c r="M12" s="265"/>
    </row>
    <row r="13" spans="1:17" ht="22.5" customHeight="1" thickBot="1">
      <c r="B13" s="266"/>
      <c r="C13" s="267"/>
      <c r="D13" s="267"/>
      <c r="E13" s="267"/>
      <c r="F13" s="267"/>
      <c r="G13" s="266"/>
      <c r="H13" s="266"/>
      <c r="I13" s="513" t="s">
        <v>311</v>
      </c>
      <c r="J13" s="1387">
        <f>N38</f>
        <v>280990</v>
      </c>
      <c r="K13" s="1387"/>
      <c r="L13" s="1387"/>
      <c r="M13" s="471" t="s">
        <v>184</v>
      </c>
      <c r="N13" s="266"/>
    </row>
    <row r="14" spans="1:17" ht="15" customHeight="1">
      <c r="D14" s="454"/>
      <c r="E14" s="454"/>
      <c r="F14" s="454"/>
      <c r="G14" s="454"/>
      <c r="H14" s="455"/>
      <c r="I14" s="456"/>
      <c r="J14" s="456"/>
      <c r="K14" s="456"/>
      <c r="L14" s="456"/>
      <c r="M14" s="456"/>
      <c r="N14" s="456"/>
    </row>
    <row r="15" spans="1:17" ht="22.5" customHeight="1">
      <c r="A15" s="433" t="s">
        <v>163</v>
      </c>
      <c r="B15" s="265"/>
      <c r="C15" s="265"/>
      <c r="D15" s="457"/>
      <c r="E15" s="265"/>
      <c r="F15" s="265"/>
      <c r="G15" s="265"/>
      <c r="J15" s="265"/>
      <c r="K15" s="265"/>
      <c r="M15" s="265"/>
      <c r="N15" s="265"/>
      <c r="O15" s="268"/>
      <c r="P15" s="268"/>
    </row>
    <row r="16" spans="1:17" ht="36.75" customHeight="1">
      <c r="A16" s="1404" t="s">
        <v>224</v>
      </c>
      <c r="B16" s="1417" t="s">
        <v>168</v>
      </c>
      <c r="C16" s="1408"/>
      <c r="D16" s="1408"/>
      <c r="E16" s="1409"/>
      <c r="F16" s="1375" t="s">
        <v>291</v>
      </c>
      <c r="G16" s="1408"/>
      <c r="H16" s="1409"/>
      <c r="I16" s="1375" t="s">
        <v>292</v>
      </c>
      <c r="J16" s="1408"/>
      <c r="K16" s="1409"/>
      <c r="L16" s="1375" t="s">
        <v>293</v>
      </c>
      <c r="M16" s="1376"/>
      <c r="N16" s="1378" t="s">
        <v>297</v>
      </c>
      <c r="O16" s="1379"/>
      <c r="P16" s="1380"/>
    </row>
    <row r="17" spans="1:19" ht="24.75" customHeight="1">
      <c r="A17" s="1405"/>
      <c r="B17" s="567" t="s">
        <v>9</v>
      </c>
      <c r="C17" s="1418" t="s">
        <v>169</v>
      </c>
      <c r="D17" s="1419"/>
      <c r="E17" s="1406" t="s">
        <v>8</v>
      </c>
      <c r="F17" s="1422">
        <v>1100</v>
      </c>
      <c r="G17" s="1423"/>
      <c r="H17" s="1343" t="s">
        <v>8</v>
      </c>
      <c r="I17" s="1410">
        <v>1210</v>
      </c>
      <c r="J17" s="1411" t="s">
        <v>8</v>
      </c>
      <c r="K17" s="1412"/>
      <c r="L17" s="1371">
        <v>37</v>
      </c>
      <c r="M17" s="1343" t="s">
        <v>8</v>
      </c>
      <c r="N17" s="1381"/>
      <c r="O17" s="1382"/>
      <c r="P17" s="1383"/>
    </row>
    <row r="18" spans="1:19" ht="24.75" customHeight="1">
      <c r="A18" s="1405"/>
      <c r="B18" s="566">
        <v>35650</v>
      </c>
      <c r="C18" s="1420">
        <v>5200</v>
      </c>
      <c r="D18" s="1421"/>
      <c r="E18" s="1406"/>
      <c r="F18" s="1424"/>
      <c r="G18" s="1425"/>
      <c r="H18" s="1377"/>
      <c r="I18" s="1410"/>
      <c r="J18" s="1411"/>
      <c r="K18" s="1412"/>
      <c r="L18" s="1372"/>
      <c r="M18" s="1377"/>
      <c r="N18" s="1381"/>
      <c r="O18" s="1382"/>
      <c r="P18" s="1383"/>
    </row>
    <row r="19" spans="1:19" ht="30.75" customHeight="1">
      <c r="A19" s="1405"/>
      <c r="B19" s="586" t="s">
        <v>239</v>
      </c>
      <c r="C19" s="604" t="s">
        <v>238</v>
      </c>
      <c r="D19" s="605" t="s">
        <v>239</v>
      </c>
      <c r="E19" s="1407"/>
      <c r="F19" s="1369" t="s">
        <v>170</v>
      </c>
      <c r="G19" s="1370"/>
      <c r="H19" s="1344"/>
      <c r="I19" s="586" t="s">
        <v>86</v>
      </c>
      <c r="J19" s="1413"/>
      <c r="K19" s="1414"/>
      <c r="L19" s="586" t="s">
        <v>294</v>
      </c>
      <c r="M19" s="1344"/>
      <c r="N19" s="1384"/>
      <c r="O19" s="1385"/>
      <c r="P19" s="1386"/>
      <c r="R19" s="469" t="s">
        <v>258</v>
      </c>
      <c r="S19" s="469"/>
    </row>
    <row r="20" spans="1:19" ht="22.5" customHeight="1">
      <c r="A20" s="543" t="s">
        <v>353</v>
      </c>
      <c r="B20" s="588">
        <v>2</v>
      </c>
      <c r="C20" s="589">
        <v>2</v>
      </c>
      <c r="D20" s="590">
        <v>1</v>
      </c>
      <c r="E20" s="616">
        <f t="shared" ref="E20:E37" si="0">(B20*$B$18)+(C20*D20*$C$18)</f>
        <v>81700</v>
      </c>
      <c r="F20" s="1304">
        <v>2</v>
      </c>
      <c r="G20" s="1305"/>
      <c r="H20" s="613">
        <f>IFERROR((F20*$F$17), "")</f>
        <v>2200</v>
      </c>
      <c r="I20" s="466"/>
      <c r="J20" s="1415">
        <f>IFERROR((I20*$I$17), "")</f>
        <v>0</v>
      </c>
      <c r="K20" s="1416"/>
      <c r="L20" s="599"/>
      <c r="M20" s="610">
        <f>IFERROR((L20*$L$17), "")</f>
        <v>0</v>
      </c>
      <c r="N20" s="1426">
        <f>IFERROR(E20+H20+J20+M20, "")</f>
        <v>83900</v>
      </c>
      <c r="O20" s="1426"/>
      <c r="P20" s="1427"/>
      <c r="R20" s="469">
        <f>IFERROR(VLOOKUP(A20,【様式２】!$C$17:$AP$40,40,FALSE),"")</f>
        <v>2</v>
      </c>
      <c r="S20" s="469" t="b">
        <f>IFERROR(EXACT(F20,R20), "")</f>
        <v>1</v>
      </c>
    </row>
    <row r="21" spans="1:19" ht="22.5" customHeight="1">
      <c r="A21" s="543" t="s">
        <v>356</v>
      </c>
      <c r="B21" s="591">
        <v>1</v>
      </c>
      <c r="C21" s="592">
        <v>2</v>
      </c>
      <c r="D21" s="592">
        <v>2</v>
      </c>
      <c r="E21" s="617">
        <f t="shared" si="0"/>
        <v>56450</v>
      </c>
      <c r="F21" s="1304">
        <v>2</v>
      </c>
      <c r="G21" s="1305"/>
      <c r="H21" s="614">
        <f t="shared" ref="H21:H37" si="1">IFERROR((F21*$F$17), "")</f>
        <v>2200</v>
      </c>
      <c r="I21" s="467"/>
      <c r="J21" s="1390">
        <f t="shared" ref="J21:J36" si="2">IFERROR((I21*$I$17), "")</f>
        <v>0</v>
      </c>
      <c r="K21" s="1391"/>
      <c r="L21" s="599"/>
      <c r="M21" s="611">
        <f t="shared" ref="M21:M37" si="3">IFERROR((L21*$L$17), "")</f>
        <v>0</v>
      </c>
      <c r="N21" s="1396">
        <f t="shared" ref="N21:N37" si="4">IFERROR(E21+H21+J21+M21, "")</f>
        <v>58650</v>
      </c>
      <c r="O21" s="1397"/>
      <c r="P21" s="1398"/>
      <c r="R21" s="469">
        <f>IFERROR(VLOOKUP(A21,【様式２】!$C$17:$AP$40,40,FALSE),"")</f>
        <v>2</v>
      </c>
      <c r="S21" s="469" t="b">
        <f t="shared" ref="S21:S37" si="5">IFERROR(EXACT(F21,R21), "")</f>
        <v>1</v>
      </c>
    </row>
    <row r="22" spans="1:19" ht="22.5" customHeight="1">
      <c r="A22" s="543" t="s">
        <v>348</v>
      </c>
      <c r="B22" s="591"/>
      <c r="C22" s="592">
        <v>2</v>
      </c>
      <c r="D22" s="592">
        <v>3</v>
      </c>
      <c r="E22" s="617">
        <f t="shared" si="0"/>
        <v>31200</v>
      </c>
      <c r="F22" s="1304">
        <v>2</v>
      </c>
      <c r="G22" s="1305"/>
      <c r="H22" s="614">
        <f t="shared" si="1"/>
        <v>2200</v>
      </c>
      <c r="I22" s="467"/>
      <c r="J22" s="1390">
        <f t="shared" si="2"/>
        <v>0</v>
      </c>
      <c r="K22" s="1391"/>
      <c r="L22" s="599"/>
      <c r="M22" s="611">
        <f t="shared" si="3"/>
        <v>0</v>
      </c>
      <c r="N22" s="1396">
        <f t="shared" si="4"/>
        <v>33400</v>
      </c>
      <c r="O22" s="1397"/>
      <c r="P22" s="1398"/>
      <c r="R22" s="469">
        <f>IFERROR(VLOOKUP(A22,【様式２】!$C$17:$AP$40,40,FALSE),"")</f>
        <v>2</v>
      </c>
      <c r="S22" s="469" t="b">
        <f t="shared" si="5"/>
        <v>1</v>
      </c>
    </row>
    <row r="23" spans="1:19" ht="22.5" customHeight="1">
      <c r="A23" s="543" t="s">
        <v>361</v>
      </c>
      <c r="B23" s="591"/>
      <c r="C23" s="592">
        <v>2</v>
      </c>
      <c r="D23" s="592">
        <v>3</v>
      </c>
      <c r="E23" s="617">
        <f t="shared" si="0"/>
        <v>31200</v>
      </c>
      <c r="F23" s="1304">
        <v>2</v>
      </c>
      <c r="G23" s="1305"/>
      <c r="H23" s="614">
        <f t="shared" si="1"/>
        <v>2200</v>
      </c>
      <c r="I23" s="467"/>
      <c r="J23" s="1390">
        <f t="shared" si="2"/>
        <v>0</v>
      </c>
      <c r="K23" s="1391"/>
      <c r="L23" s="599"/>
      <c r="M23" s="611">
        <f t="shared" si="3"/>
        <v>0</v>
      </c>
      <c r="N23" s="1396">
        <f t="shared" si="4"/>
        <v>33400</v>
      </c>
      <c r="O23" s="1397"/>
      <c r="P23" s="1398"/>
      <c r="R23" s="469">
        <f>IFERROR(VLOOKUP(A23,【様式２】!$C$17:$AP$40,40,FALSE),"")</f>
        <v>2</v>
      </c>
      <c r="S23" s="469" t="b">
        <f t="shared" si="5"/>
        <v>1</v>
      </c>
    </row>
    <row r="24" spans="1:19" ht="22.5" customHeight="1">
      <c r="A24" s="543" t="s">
        <v>351</v>
      </c>
      <c r="B24" s="591"/>
      <c r="C24" s="592">
        <v>2</v>
      </c>
      <c r="D24" s="592">
        <v>3</v>
      </c>
      <c r="E24" s="617">
        <f t="shared" si="0"/>
        <v>31200</v>
      </c>
      <c r="F24" s="1304">
        <v>2</v>
      </c>
      <c r="G24" s="1305"/>
      <c r="H24" s="614">
        <f t="shared" si="1"/>
        <v>2200</v>
      </c>
      <c r="I24" s="467"/>
      <c r="J24" s="1390">
        <f t="shared" si="2"/>
        <v>0</v>
      </c>
      <c r="K24" s="1391"/>
      <c r="L24" s="599"/>
      <c r="M24" s="611">
        <f t="shared" si="3"/>
        <v>0</v>
      </c>
      <c r="N24" s="1396">
        <f t="shared" si="4"/>
        <v>33400</v>
      </c>
      <c r="O24" s="1397"/>
      <c r="P24" s="1398"/>
      <c r="R24" s="469">
        <f>IFERROR(VLOOKUP(A24,【様式２】!$C$17:$AP$40,40,FALSE),"")</f>
        <v>2</v>
      </c>
      <c r="S24" s="469" t="b">
        <f t="shared" si="5"/>
        <v>1</v>
      </c>
    </row>
    <row r="25" spans="1:19" ht="22.5" customHeight="1">
      <c r="A25" s="697" t="s">
        <v>364</v>
      </c>
      <c r="B25" s="591"/>
      <c r="C25" s="592">
        <v>2</v>
      </c>
      <c r="D25" s="592">
        <v>3</v>
      </c>
      <c r="E25" s="617">
        <f t="shared" si="0"/>
        <v>31200</v>
      </c>
      <c r="F25" s="1304">
        <v>2</v>
      </c>
      <c r="G25" s="1305"/>
      <c r="H25" s="614">
        <f t="shared" si="1"/>
        <v>2200</v>
      </c>
      <c r="I25" s="467">
        <v>4</v>
      </c>
      <c r="J25" s="1390">
        <f t="shared" si="2"/>
        <v>4840</v>
      </c>
      <c r="K25" s="1391"/>
      <c r="L25" s="599"/>
      <c r="M25" s="611">
        <f t="shared" si="3"/>
        <v>0</v>
      </c>
      <c r="N25" s="1396">
        <f t="shared" si="4"/>
        <v>38240</v>
      </c>
      <c r="O25" s="1397"/>
      <c r="P25" s="1398"/>
      <c r="R25" s="469">
        <f>IFERROR(VLOOKUP(A25,【様式２】!$C$17:$AP$40,40,FALSE),"")</f>
        <v>2</v>
      </c>
      <c r="S25" s="469" t="b">
        <f t="shared" si="5"/>
        <v>1</v>
      </c>
    </row>
    <row r="26" spans="1:19" ht="22.5" customHeight="1">
      <c r="A26" s="696"/>
      <c r="B26" s="591"/>
      <c r="C26" s="592"/>
      <c r="D26" s="592"/>
      <c r="E26" s="617">
        <f t="shared" si="0"/>
        <v>0</v>
      </c>
      <c r="F26" s="1304"/>
      <c r="G26" s="1305"/>
      <c r="H26" s="614">
        <f t="shared" si="1"/>
        <v>0</v>
      </c>
      <c r="I26" s="467"/>
      <c r="J26" s="1390">
        <f t="shared" si="2"/>
        <v>0</v>
      </c>
      <c r="K26" s="1391"/>
      <c r="L26" s="599"/>
      <c r="M26" s="611">
        <f t="shared" si="3"/>
        <v>0</v>
      </c>
      <c r="N26" s="1396">
        <f t="shared" si="4"/>
        <v>0</v>
      </c>
      <c r="O26" s="1397"/>
      <c r="P26" s="1398"/>
      <c r="R26" s="469" t="str">
        <f>IFERROR(VLOOKUP(A26,【様式２】!$C$17:$AP$40,40,FALSE),"")</f>
        <v/>
      </c>
      <c r="S26" s="469" t="b">
        <f t="shared" si="5"/>
        <v>1</v>
      </c>
    </row>
    <row r="27" spans="1:19" ht="22.5" customHeight="1">
      <c r="A27" s="515"/>
      <c r="B27" s="591"/>
      <c r="C27" s="592"/>
      <c r="D27" s="592"/>
      <c r="E27" s="617">
        <f t="shared" si="0"/>
        <v>0</v>
      </c>
      <c r="F27" s="1304"/>
      <c r="G27" s="1305"/>
      <c r="H27" s="614">
        <f>IFERROR((F27*$F$17), "")</f>
        <v>0</v>
      </c>
      <c r="I27" s="467"/>
      <c r="J27" s="1390">
        <f t="shared" si="2"/>
        <v>0</v>
      </c>
      <c r="K27" s="1391"/>
      <c r="L27" s="599"/>
      <c r="M27" s="611">
        <f t="shared" si="3"/>
        <v>0</v>
      </c>
      <c r="N27" s="1396">
        <f t="shared" si="4"/>
        <v>0</v>
      </c>
      <c r="O27" s="1397"/>
      <c r="P27" s="1398"/>
      <c r="R27" s="469" t="str">
        <f>IFERROR(VLOOKUP(A27,【様式２】!$C$17:$AP$40,40,FALSE),"")</f>
        <v/>
      </c>
      <c r="S27" s="469" t="b">
        <f t="shared" si="5"/>
        <v>1</v>
      </c>
    </row>
    <row r="28" spans="1:19" ht="22.5" customHeight="1">
      <c r="A28" s="515"/>
      <c r="B28" s="591"/>
      <c r="C28" s="592"/>
      <c r="D28" s="592"/>
      <c r="E28" s="617">
        <f t="shared" si="0"/>
        <v>0</v>
      </c>
      <c r="F28" s="1304"/>
      <c r="G28" s="1305"/>
      <c r="H28" s="614">
        <f t="shared" si="1"/>
        <v>0</v>
      </c>
      <c r="I28" s="467"/>
      <c r="J28" s="1390">
        <f t="shared" si="2"/>
        <v>0</v>
      </c>
      <c r="K28" s="1391"/>
      <c r="L28" s="599"/>
      <c r="M28" s="611">
        <f t="shared" si="3"/>
        <v>0</v>
      </c>
      <c r="N28" s="1396">
        <f t="shared" si="4"/>
        <v>0</v>
      </c>
      <c r="O28" s="1397"/>
      <c r="P28" s="1398"/>
      <c r="R28" s="469" t="str">
        <f>IFERROR(VLOOKUP(A28,【様式２】!$C$17:$AP$40,40,FALSE),"")</f>
        <v/>
      </c>
      <c r="S28" s="469" t="b">
        <f t="shared" si="5"/>
        <v>1</v>
      </c>
    </row>
    <row r="29" spans="1:19" ht="22.5" customHeight="1">
      <c r="A29" s="515"/>
      <c r="B29" s="591"/>
      <c r="C29" s="592"/>
      <c r="D29" s="592"/>
      <c r="E29" s="617">
        <f t="shared" si="0"/>
        <v>0</v>
      </c>
      <c r="F29" s="1304"/>
      <c r="G29" s="1305"/>
      <c r="H29" s="614">
        <f t="shared" si="1"/>
        <v>0</v>
      </c>
      <c r="I29" s="467"/>
      <c r="J29" s="1390">
        <f t="shared" si="2"/>
        <v>0</v>
      </c>
      <c r="K29" s="1391"/>
      <c r="L29" s="599"/>
      <c r="M29" s="611">
        <f t="shared" si="3"/>
        <v>0</v>
      </c>
      <c r="N29" s="1396">
        <f t="shared" si="4"/>
        <v>0</v>
      </c>
      <c r="O29" s="1397"/>
      <c r="P29" s="1398"/>
      <c r="R29" s="469" t="str">
        <f>IFERROR(VLOOKUP(A29,【様式２】!$C$17:$AP$40,40,FALSE),"")</f>
        <v/>
      </c>
      <c r="S29" s="469" t="b">
        <f t="shared" si="5"/>
        <v>1</v>
      </c>
    </row>
    <row r="30" spans="1:19" ht="22.5" customHeight="1">
      <c r="A30" s="515"/>
      <c r="B30" s="591"/>
      <c r="C30" s="592"/>
      <c r="D30" s="592"/>
      <c r="E30" s="617">
        <f t="shared" si="0"/>
        <v>0</v>
      </c>
      <c r="F30" s="1304"/>
      <c r="G30" s="1305"/>
      <c r="H30" s="614">
        <f t="shared" si="1"/>
        <v>0</v>
      </c>
      <c r="I30" s="467"/>
      <c r="J30" s="1390">
        <f t="shared" si="2"/>
        <v>0</v>
      </c>
      <c r="K30" s="1391"/>
      <c r="L30" s="599"/>
      <c r="M30" s="611">
        <f t="shared" si="3"/>
        <v>0</v>
      </c>
      <c r="N30" s="1396">
        <f t="shared" si="4"/>
        <v>0</v>
      </c>
      <c r="O30" s="1397"/>
      <c r="P30" s="1398"/>
      <c r="R30" s="469" t="str">
        <f>IFERROR(VLOOKUP(A30,【様式２】!$C$17:$AP$40,40,FALSE),"")</f>
        <v/>
      </c>
      <c r="S30" s="469" t="b">
        <f t="shared" si="5"/>
        <v>1</v>
      </c>
    </row>
    <row r="31" spans="1:19" ht="22.5" customHeight="1">
      <c r="A31" s="515"/>
      <c r="B31" s="591"/>
      <c r="C31" s="593"/>
      <c r="D31" s="592"/>
      <c r="E31" s="617">
        <f t="shared" si="0"/>
        <v>0</v>
      </c>
      <c r="F31" s="1304"/>
      <c r="G31" s="1305"/>
      <c r="H31" s="614">
        <f t="shared" si="1"/>
        <v>0</v>
      </c>
      <c r="I31" s="467"/>
      <c r="J31" s="1390">
        <f t="shared" si="2"/>
        <v>0</v>
      </c>
      <c r="K31" s="1391"/>
      <c r="L31" s="599"/>
      <c r="M31" s="611">
        <f t="shared" si="3"/>
        <v>0</v>
      </c>
      <c r="N31" s="1396">
        <f t="shared" si="4"/>
        <v>0</v>
      </c>
      <c r="O31" s="1397"/>
      <c r="P31" s="1398"/>
      <c r="R31" s="469" t="str">
        <f>IFERROR(VLOOKUP(A31,【様式２】!$C$17:$AP$40,40,FALSE),"")</f>
        <v/>
      </c>
      <c r="S31" s="469" t="b">
        <f t="shared" si="5"/>
        <v>1</v>
      </c>
    </row>
    <row r="32" spans="1:19" ht="22.5" customHeight="1">
      <c r="A32" s="515"/>
      <c r="B32" s="591"/>
      <c r="C32" s="592"/>
      <c r="D32" s="592"/>
      <c r="E32" s="617">
        <f t="shared" si="0"/>
        <v>0</v>
      </c>
      <c r="F32" s="1304"/>
      <c r="G32" s="1305"/>
      <c r="H32" s="614">
        <f t="shared" si="1"/>
        <v>0</v>
      </c>
      <c r="I32" s="467"/>
      <c r="J32" s="1390">
        <f t="shared" si="2"/>
        <v>0</v>
      </c>
      <c r="K32" s="1391"/>
      <c r="L32" s="599"/>
      <c r="M32" s="611">
        <f t="shared" si="3"/>
        <v>0</v>
      </c>
      <c r="N32" s="1396">
        <f t="shared" si="4"/>
        <v>0</v>
      </c>
      <c r="O32" s="1397"/>
      <c r="P32" s="1398"/>
      <c r="R32" s="469" t="str">
        <f>IFERROR(VLOOKUP(A32,【様式２】!$C$17:$AP$40,40,FALSE),"")</f>
        <v/>
      </c>
      <c r="S32" s="469" t="b">
        <f t="shared" si="5"/>
        <v>1</v>
      </c>
    </row>
    <row r="33" spans="1:19" ht="22.5" customHeight="1">
      <c r="A33" s="515"/>
      <c r="B33" s="591"/>
      <c r="C33" s="592"/>
      <c r="D33" s="592"/>
      <c r="E33" s="617">
        <f t="shared" si="0"/>
        <v>0</v>
      </c>
      <c r="F33" s="1304"/>
      <c r="G33" s="1305"/>
      <c r="H33" s="614">
        <f t="shared" si="1"/>
        <v>0</v>
      </c>
      <c r="I33" s="467"/>
      <c r="J33" s="1390">
        <f t="shared" si="2"/>
        <v>0</v>
      </c>
      <c r="K33" s="1391"/>
      <c r="L33" s="599"/>
      <c r="M33" s="611">
        <f t="shared" si="3"/>
        <v>0</v>
      </c>
      <c r="N33" s="1396">
        <f t="shared" si="4"/>
        <v>0</v>
      </c>
      <c r="O33" s="1397"/>
      <c r="P33" s="1398"/>
      <c r="R33" s="469" t="str">
        <f>IFERROR(VLOOKUP(A33,【様式２】!$C$17:$AP$40,40,FALSE),"")</f>
        <v/>
      </c>
      <c r="S33" s="469" t="b">
        <f t="shared" si="5"/>
        <v>1</v>
      </c>
    </row>
    <row r="34" spans="1:19" ht="22.5" customHeight="1">
      <c r="A34" s="515"/>
      <c r="B34" s="591"/>
      <c r="C34" s="592"/>
      <c r="D34" s="592"/>
      <c r="E34" s="617">
        <f t="shared" si="0"/>
        <v>0</v>
      </c>
      <c r="F34" s="1304"/>
      <c r="G34" s="1305"/>
      <c r="H34" s="614">
        <f t="shared" si="1"/>
        <v>0</v>
      </c>
      <c r="I34" s="467"/>
      <c r="J34" s="1390">
        <f t="shared" si="2"/>
        <v>0</v>
      </c>
      <c r="K34" s="1391"/>
      <c r="L34" s="599"/>
      <c r="M34" s="611">
        <f t="shared" si="3"/>
        <v>0</v>
      </c>
      <c r="N34" s="1396">
        <f t="shared" si="4"/>
        <v>0</v>
      </c>
      <c r="O34" s="1397"/>
      <c r="P34" s="1398"/>
      <c r="R34" s="469" t="str">
        <f>IFERROR(VLOOKUP(A34,【様式２】!$C$17:$AP$40,40,FALSE),"")</f>
        <v/>
      </c>
      <c r="S34" s="469" t="b">
        <f t="shared" si="5"/>
        <v>1</v>
      </c>
    </row>
    <row r="35" spans="1:19" ht="22.5" customHeight="1">
      <c r="A35" s="515"/>
      <c r="B35" s="591"/>
      <c r="C35" s="592"/>
      <c r="D35" s="592"/>
      <c r="E35" s="617">
        <f t="shared" si="0"/>
        <v>0</v>
      </c>
      <c r="F35" s="1304"/>
      <c r="G35" s="1305"/>
      <c r="H35" s="614">
        <f t="shared" si="1"/>
        <v>0</v>
      </c>
      <c r="I35" s="467"/>
      <c r="J35" s="1390">
        <f t="shared" si="2"/>
        <v>0</v>
      </c>
      <c r="K35" s="1391"/>
      <c r="L35" s="599"/>
      <c r="M35" s="611">
        <f t="shared" si="3"/>
        <v>0</v>
      </c>
      <c r="N35" s="1396">
        <f t="shared" si="4"/>
        <v>0</v>
      </c>
      <c r="O35" s="1397"/>
      <c r="P35" s="1398"/>
      <c r="R35" s="469" t="str">
        <f>IFERROR(VLOOKUP(A35,【様式２】!$C$17:$AP$40,40,FALSE),"")</f>
        <v/>
      </c>
      <c r="S35" s="469" t="b">
        <f t="shared" si="5"/>
        <v>1</v>
      </c>
    </row>
    <row r="36" spans="1:19" ht="22.5" customHeight="1">
      <c r="A36" s="515"/>
      <c r="B36" s="591"/>
      <c r="C36" s="592"/>
      <c r="D36" s="592"/>
      <c r="E36" s="617">
        <f t="shared" si="0"/>
        <v>0</v>
      </c>
      <c r="F36" s="1304"/>
      <c r="G36" s="1305"/>
      <c r="H36" s="614">
        <f t="shared" si="1"/>
        <v>0</v>
      </c>
      <c r="I36" s="467"/>
      <c r="J36" s="1390">
        <f t="shared" si="2"/>
        <v>0</v>
      </c>
      <c r="K36" s="1391"/>
      <c r="L36" s="599"/>
      <c r="M36" s="611">
        <f t="shared" si="3"/>
        <v>0</v>
      </c>
      <c r="N36" s="1396">
        <f t="shared" si="4"/>
        <v>0</v>
      </c>
      <c r="O36" s="1397"/>
      <c r="P36" s="1398"/>
      <c r="R36" s="469" t="str">
        <f>IFERROR(VLOOKUP(A36,【様式２】!$C$17:$AP$40,40,FALSE),"")</f>
        <v/>
      </c>
      <c r="S36" s="469" t="b">
        <f t="shared" si="5"/>
        <v>1</v>
      </c>
    </row>
    <row r="37" spans="1:19" ht="22.5" customHeight="1" thickBot="1">
      <c r="A37" s="516"/>
      <c r="B37" s="594"/>
      <c r="C37" s="595"/>
      <c r="D37" s="595"/>
      <c r="E37" s="618">
        <f t="shared" si="0"/>
        <v>0</v>
      </c>
      <c r="F37" s="1304"/>
      <c r="G37" s="1305"/>
      <c r="H37" s="615">
        <f t="shared" si="1"/>
        <v>0</v>
      </c>
      <c r="I37" s="468"/>
      <c r="J37" s="1402">
        <f>IFERROR((I37*$I$17), "")</f>
        <v>0</v>
      </c>
      <c r="K37" s="1403"/>
      <c r="L37" s="599"/>
      <c r="M37" s="612">
        <f t="shared" si="3"/>
        <v>0</v>
      </c>
      <c r="N37" s="1399">
        <f t="shared" si="4"/>
        <v>0</v>
      </c>
      <c r="O37" s="1400"/>
      <c r="P37" s="1401"/>
      <c r="R37" s="469" t="str">
        <f>IFERROR(VLOOKUP(A37,【様式２】!$C$17:$AP$40,40,FALSE),"")</f>
        <v/>
      </c>
      <c r="S37" s="469" t="b">
        <f t="shared" si="5"/>
        <v>1</v>
      </c>
    </row>
    <row r="38" spans="1:19" ht="48" customHeight="1" thickTop="1">
      <c r="A38" s="269"/>
      <c r="B38" s="1388" t="s">
        <v>259</v>
      </c>
      <c r="C38" s="1389"/>
      <c r="D38" s="1389"/>
      <c r="E38" s="470">
        <f>SUM(E20:E37)</f>
        <v>262950</v>
      </c>
      <c r="F38" s="1388" t="s">
        <v>260</v>
      </c>
      <c r="G38" s="1389"/>
      <c r="H38" s="582">
        <f>SUM(H20:H37)</f>
        <v>13200</v>
      </c>
      <c r="I38" s="514" t="s">
        <v>261</v>
      </c>
      <c r="J38" s="1394">
        <f>SUM(J20:K37)</f>
        <v>4840</v>
      </c>
      <c r="K38" s="1395"/>
      <c r="L38" s="584" t="s">
        <v>295</v>
      </c>
      <c r="M38" s="583">
        <f>SUM(M20:M37)</f>
        <v>0</v>
      </c>
      <c r="N38" s="1392">
        <f>SUM(N20:P37)</f>
        <v>280990</v>
      </c>
      <c r="O38" s="1392"/>
      <c r="P38" s="1393"/>
    </row>
  </sheetData>
  <mergeCells count="81">
    <mergeCell ref="N21:P21"/>
    <mergeCell ref="N20:P20"/>
    <mergeCell ref="N29:P29"/>
    <mergeCell ref="N28:P28"/>
    <mergeCell ref="N27:P27"/>
    <mergeCell ref="N26:P26"/>
    <mergeCell ref="N25:P25"/>
    <mergeCell ref="N24:P24"/>
    <mergeCell ref="N23:P23"/>
    <mergeCell ref="N22:P22"/>
    <mergeCell ref="N34:P34"/>
    <mergeCell ref="N33:P33"/>
    <mergeCell ref="N32:P32"/>
    <mergeCell ref="N31:P31"/>
    <mergeCell ref="N30:P30"/>
    <mergeCell ref="J21:K21"/>
    <mergeCell ref="J22:K22"/>
    <mergeCell ref="J23:K23"/>
    <mergeCell ref="J24:K24"/>
    <mergeCell ref="J25:K25"/>
    <mergeCell ref="F20:G20"/>
    <mergeCell ref="A16:A19"/>
    <mergeCell ref="E17:E19"/>
    <mergeCell ref="F16:H16"/>
    <mergeCell ref="I16:K16"/>
    <mergeCell ref="I17:I18"/>
    <mergeCell ref="J17:K19"/>
    <mergeCell ref="J20:K20"/>
    <mergeCell ref="B16:E16"/>
    <mergeCell ref="C17:D17"/>
    <mergeCell ref="C18:D18"/>
    <mergeCell ref="F17:G18"/>
    <mergeCell ref="H17:H19"/>
    <mergeCell ref="F24:G24"/>
    <mergeCell ref="F25:G25"/>
    <mergeCell ref="F22:G22"/>
    <mergeCell ref="F23:G23"/>
    <mergeCell ref="F21:G21"/>
    <mergeCell ref="N38:P38"/>
    <mergeCell ref="J38:K38"/>
    <mergeCell ref="N36:P36"/>
    <mergeCell ref="N35:P35"/>
    <mergeCell ref="F35:G35"/>
    <mergeCell ref="F36:G36"/>
    <mergeCell ref="N37:P37"/>
    <mergeCell ref="J35:K35"/>
    <mergeCell ref="J36:K36"/>
    <mergeCell ref="J37:K37"/>
    <mergeCell ref="J26:K26"/>
    <mergeCell ref="J27:K27"/>
    <mergeCell ref="J28:K28"/>
    <mergeCell ref="J29:K29"/>
    <mergeCell ref="F37:G37"/>
    <mergeCell ref="F33:G33"/>
    <mergeCell ref="F34:G34"/>
    <mergeCell ref="F31:G31"/>
    <mergeCell ref="F32:G32"/>
    <mergeCell ref="F29:G29"/>
    <mergeCell ref="F30:G30"/>
    <mergeCell ref="F27:G27"/>
    <mergeCell ref="F28:G28"/>
    <mergeCell ref="F26:G26"/>
    <mergeCell ref="J33:K33"/>
    <mergeCell ref="J34:K34"/>
    <mergeCell ref="B38:D38"/>
    <mergeCell ref="F38:G38"/>
    <mergeCell ref="J30:K30"/>
    <mergeCell ref="J31:K31"/>
    <mergeCell ref="J32:K32"/>
    <mergeCell ref="A3:P4"/>
    <mergeCell ref="F19:G19"/>
    <mergeCell ref="L17:L18"/>
    <mergeCell ref="M5:P5"/>
    <mergeCell ref="J7:O7"/>
    <mergeCell ref="J8:O8"/>
    <mergeCell ref="J9:O9"/>
    <mergeCell ref="L16:M16"/>
    <mergeCell ref="M17:M19"/>
    <mergeCell ref="N16:P19"/>
    <mergeCell ref="E11:G11"/>
    <mergeCell ref="J13:L13"/>
  </mergeCells>
  <phoneticPr fontId="1"/>
  <dataValidations count="4">
    <dataValidation allowBlank="1" showInputMessage="1" showErrorMessage="1" prompt="最終支払日をご記載ください。複数日記載いただく必要はございません。_x000a_また、未払の場合は【未払（○○支払予定）】とご記載ください。_x000a_なお、謝金・日当・運転手当・自家用車車両使用料については、支払証憑の提出は不要です。" sqref="E11:G11"/>
    <dataValidation allowBlank="1" showInputMessage="1" showErrorMessage="1" prompt="様式2の日数とあっているか確認してください。_x000a_" sqref="F20:G37"/>
    <dataValidation allowBlank="1" showInputMessage="1" showErrorMessage="1" prompt="様式5の時間とあっているか確認してください。_x000a_" sqref="I20:I37"/>
    <dataValidation allowBlank="1" showInputMessage="1" showErrorMessage="1" prompt="様式5の総移動距離とあっているか確認してください。" sqref="L20:L37"/>
  </dataValidations>
  <printOptions horizontalCentered="1"/>
  <pageMargins left="0.78740157480314965" right="0.78740157480314965" top="0.78740157480314965" bottom="0.78740157480314965" header="0.51181102362204722" footer="0.51181102362204722"/>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【様式1】</vt:lpstr>
      <vt:lpstr>【様式２】</vt:lpstr>
      <vt:lpstr>【様式３】</vt:lpstr>
      <vt:lpstr>【日当計算・宿泊費上限確認シート】</vt:lpstr>
      <vt:lpstr>【様式４】 WS</vt:lpstr>
      <vt:lpstr>宿泊費リスト</vt:lpstr>
      <vt:lpstr>【様式５】WS</vt:lpstr>
      <vt:lpstr>【様式４】 本公演</vt:lpstr>
      <vt:lpstr>【様式５】本公演（レンタカー①）</vt:lpstr>
      <vt:lpstr>【様式５】本公演 (団体所有車両①）</vt:lpstr>
      <vt:lpstr>【様式５】本公演 (自家用車①）</vt:lpstr>
      <vt:lpstr>【様式７】 </vt:lpstr>
      <vt:lpstr>【様式8】</vt:lpstr>
      <vt:lpstr>【様式9】</vt:lpstr>
      <vt:lpstr>【様式10】</vt:lpstr>
      <vt:lpstr>【様式1】!Print_Area</vt:lpstr>
      <vt:lpstr>【様式10】!Print_Area</vt:lpstr>
      <vt:lpstr>【様式２】!Print_Area</vt:lpstr>
      <vt:lpstr>【様式３】!Print_Area</vt:lpstr>
      <vt:lpstr>'【様式４】 WS'!Print_Area</vt:lpstr>
      <vt:lpstr>'【様式４】 本公演'!Print_Area</vt:lpstr>
      <vt:lpstr>【様式５】WS!Print_Area</vt:lpstr>
      <vt:lpstr>'【様式５】本公演 (自家用車①）'!Print_Area</vt:lpstr>
      <vt:lpstr>'【様式５】本公演 (団体所有車両①）'!Print_Area</vt:lpstr>
      <vt:lpstr>'【様式５】本公演（レンタカー①）'!Print_Area</vt:lpstr>
      <vt:lpstr>'【様式７】 '!Print_Area</vt:lpstr>
      <vt:lpstr>【様式8】!Print_Area</vt:lpstr>
      <vt:lpstr>【様式9】!Print_Area</vt:lpstr>
      <vt:lpstr>宿泊費リスト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2023-05-05T01:44:16Z</cp:lastPrinted>
  <dcterms:created xsi:type="dcterms:W3CDTF">2018-04-20T07:45:03Z</dcterms:created>
  <dcterms:modified xsi:type="dcterms:W3CDTF">2024-05-27T02:28:12Z</dcterms:modified>
</cp:coreProperties>
</file>