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<sst xmlns="http://schemas.openxmlformats.org/spreadsheetml/2006/main" count="1345" uniqueCount="590">
  <si>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</si>
  <si>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</si>
  <si>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</si>
  <si>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</si>
  <si>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</si>
  <si>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</si>
  <si>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</si>
  <si>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</si>
  <si>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</si>
  <si>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</si>
  <si>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</si>
  <si>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</si>
  <si>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</si>
  <si>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</si>
  <si>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</si>
  <si>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</si>
  <si>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</si>
  <si>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</si>
  <si>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</si>
  <si>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</si>
  <si>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</si>
  <si>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</si>
  <si>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</si>
  <si>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</si>
  <si>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</si>
  <si>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</si>
  <si>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</si>
  <si>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</si>
  <si>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</si>
  <si>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</si>
  <si>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</si>
  <si>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</si>
  <si>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</si>
  <si>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</si>
  <si>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</si>
  <si>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</si>
  <si>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</si>
  <si>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</si>
  <si>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</si>
  <si>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</si>
  <si>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</si>
  <si>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</si>
  <si>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</si>
  <si>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</si>
  <si>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</si>
  <si>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</si>
  <si>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</si>
  <si>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</si>
  <si>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</si>
  <si>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</si>
  <si>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</si>
  <si>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</si>
  <si>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</si>
  <si>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</si>
  <si>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</si>
  <si>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</si>
  <si>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</si>
  <si>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</si>
  <si>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</si>
  <si>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</si>
  <si>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</si>
  <si>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</si>
  <si>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</si>
  <si>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</si>
  <si>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</si>
  <si>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</si>
  <si>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</si>
  <si>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</si>
  <si>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</si>
  <si>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</si>
  <si>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</si>
  <si>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</si>
  <si>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</si>
  <si>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</si>
  <si>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</si>
  <si>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</si>
  <si>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</si>
  <si>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</si>
  <si>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</si>
  <si>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</si>
  <si>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</si>
  <si>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</si>
  <si>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</si>
  <si>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</si>
  <si>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</si>
  <si>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</si>
  <si>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</si>
  <si>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</si>
  <si>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</si>
  <si>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</si>
  <si>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</si>
  <si>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</si>
  <si>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</si>
  <si>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</si>
  <si>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</si>
  <si>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</si>
  <si>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</si>
  <si>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</si>
  <si>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</si>
  <si>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</si>
  <si>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</si>
  <si>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</si>
  <si>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</si>
  <si>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</si>
  <si>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</si>
  <si>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</si>
  <si>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</si>
  <si>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</si>
  <si>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</si>
  <si>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</si>
  <si>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</si>
  <si>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</si>
  <si>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</si>
  <si>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</si>
  <si>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</si>
  <si>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</si>
  <si>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</si>
  <si>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</si>
  <si>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</si>
  <si>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</si>
  <si>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</si>
  <si>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</si>
  <si>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</si>
  <si>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</si>
  <si>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</si>
  <si>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</si>
  <si>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</si>
  <si>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</si>
  <si>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</si>
  <si>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</si>
  <si>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</si>
  <si>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</si>
  <si>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</si>
  <si>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</si>
  <si>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</si>
  <si>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</si>
  <si>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</si>
  <si>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</si>
  <si>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</si>
  <si>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</si>
  <si>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</si>
  <si>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</si>
  <si>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</si>
  <si>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</si>
  <si>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</si>
  <si>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</si>
  <si>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</si>
  <si>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</si>
  <si>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</si>
  <si>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</si>
  <si>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</si>
  <si>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</si>
  <si>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</si>
  <si>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</si>
  <si>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</si>
  <si>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</si>
  <si>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</si>
  <si>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</si>
  <si>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</si>
  <si>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</si>
  <si>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</si>
  <si>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</si>
  <si>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</si>
  <si>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</si>
  <si>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</si>
  <si>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</si>
  <si>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</si>
  <si>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</si>
  <si>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</si>
  <si>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</si>
  <si>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</si>
  <si>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</si>
  <si>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</si>
  <si>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</si>
  <si>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</si>
  <si>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</si>
  <si>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</si>
  <si>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</si>
  <si>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</si>
  <si>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</si>
  <si>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</si>
  <si>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</si>
  <si>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</si>
  <si>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</si>
  <si>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</si>
  <si>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</si>
  <si>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</si>
  <si>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</si>
  <si>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</si>
  <si>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</si>
  <si>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</si>
  <si>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</si>
  <si>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</si>
  <si>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</si>
  <si>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</si>
  <si>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</si>
  <si>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</si>
  <si>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</si>
  <si>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</si>
  <si>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</si>
  <si>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</si>
  <si>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</si>
  <si>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</si>
  <si>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</si>
  <si>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</si>
  <si>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</si>
  <si>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</si>
  <si>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</si>
  <si>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</si>
  <si>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</si>
  <si>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</si>
  <si>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</si>
  <si>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</si>
  <si>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</si>
  <si>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</si>
  <si>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</si>
  <si>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</si>
  <si>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</si>
  <si>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</si>
  <si>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</si>
  <si>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</si>
  <si>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</si>
  <si>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</si>
  <si>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</si>
  <si>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</si>
  <si>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</si>
  <si>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</si>
  <si>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</si>
  <si>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</si>
  <si>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</si>
  <si>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</si>
  <si>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</si>
  <si>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</si>
  <si>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</si>
  <si>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</si>
  <si>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</si>
  <si>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</si>
  <si>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</si>
  <si>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</si>
  <si>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</si>
  <si>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</si>
  <si>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</si>
  <si>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</si>
  <si>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</si>
  <si>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</si>
  <si>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</si>
  <si>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</si>
  <si>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</si>
  <si>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</si>
  <si>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</si>
  <si>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</si>
  <si>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</si>
  <si>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</si>
  <si>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</si>
  <si>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</si>
  <si>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</si>
  <si>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</si>
  <si>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</si>
  <si>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</si>
  <si>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</si>
  <si>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</si>
  <si>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</si>
  <si>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</si>
  <si>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</si>
  <si>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</si>
  <si>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</si>
  <si>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</si>
  <si>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</si>
  <si>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</si>
  <si>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</si>
  <si>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</si>
  <si>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</si>
  <si>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</si>
  <si>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</si>
  <si>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</si>
  <si>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</si>
  <si>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</si>
  <si>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</si>
  <si>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</si>
  <si>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</si>
  <si>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</si>
  <si>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</si>
  <si>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</si>
  <si>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</si>
  <si>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</si>
  <si>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</si>
  <si>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</si>
  <si>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</si>
  <si>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</si>
  <si>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</si>
  <si>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</si>
  <si>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</si>
  <si>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</si>
  <si>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</si>
  <si>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</si>
  <si>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</si>
  <si>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</si>
  <si>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</si>
  <si>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</si>
  <si>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</si>
  <si>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</si>
  <si>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</si>
  <si>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</si>
  <si>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</si>
  <si>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</si>
  <si>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</si>
  <si>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</si>
  <si>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</si>
  <si>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</si>
  <si>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</si>
  <si>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</si>
  <si>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</si>
  <si>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</si>
  <si>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</si>
  <si>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</si>
  <si>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</si>
  <si>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</si>
  <si>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</si>
  <si>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</si>
  <si>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</si>
  <si>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</si>
  <si>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</si>
  <si>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</si>
  <si>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</si>
  <si>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</si>
  <si>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</si>
  <si>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</si>
  <si>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</si>
  <si>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</si>
  <si>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</si>
  <si>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</si>
  <si>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</si>
  <si>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</si>
  <si>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</si>
  <si>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</si>
  <si>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</si>
  <si>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</si>
  <si>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</si>
  <si>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</si>
  <si>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</si>
  <si>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</si>
  <si>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</si>
  <si>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</si>
  <si>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</si>
  <si>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</si>
  <si>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</si>
  <si>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</si>
  <si>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</si>
  <si>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</si>
  <si>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</si>
  <si>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</si>
  <si>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</si>
  <si>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</si>
  <si>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</si>
  <si>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</si>
  <si>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</si>
  <si>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</si>
  <si>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</si>
  <si>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</si>
  <si>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</si>
  <si>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</si>
  <si>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</si>
  <si>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</si>
  <si>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</si>
  <si>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</si>
  <si>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</si>
  <si>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</si>
  <si>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</si>
  <si>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</si>
  <si>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</si>
  <si>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</si>
  <si>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</si>
  <si>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</si>
  <si>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</si>
  <si>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</si>
  <si>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</si>
  <si>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</si>
  <si>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</si>
  <si>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</si>
  <si>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</si>
  <si>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</si>
  <si>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</si>
  <si>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</si>
  <si>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</si>
  <si>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</si>
  <si>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</si>
  <si>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</si>
  <si>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</si>
  <si>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</si>
  <si>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</si>
  <si>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</si>
  <si>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</si>
  <si>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</si>
  <si>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</si>
  <si>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</si>
  <si>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</si>
  <si>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</si>
  <si>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</si>
  <si>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</si>
  <si>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</si>
  <si>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</si>
  <si>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</si>
  <si>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</si>
  <si>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</si>
  <si>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</si>
  <si>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</si>
  <si>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</si>
  <si>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</si>
  <si>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</si>
  <si>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</si>
  <si>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</si>
  <si>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</si>
  <si>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</si>
  <si>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</si>
  <si>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</si>
  <si>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</si>
  <si>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</si>
  <si>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</si>
  <si>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</si>
  <si>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</si>
  <si>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</si>
  <si>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</si>
  <si>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</si>
  <si>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</si>
  <si>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</si>
  <si>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</si>
  <si>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</si>
  <si>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</si>
  <si>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</si>
  <si>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</si>
  <si>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</si>
  <si>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</si>
  <si>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</si>
  <si>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</si>
  <si>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</si>
  <si>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</si>
  <si>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</si>
  <si>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</si>
  <si>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</si>
  <si>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</si>
  <si>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</si>
  <si>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</si>
  <si>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</si>
  <si>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</si>
  <si>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</si>
  <si>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</si>
  <si>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</si>
  <si>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</si>
  <si>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</si>
  <si>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</si>
  <si>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</si>
  <si>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</si>
  <si>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</si>
  <si>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</si>
  <si>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</si>
  <si>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</si>
  <si>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</si>
  <si>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</si>
  <si>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</si>
  <si>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</si>
  <si>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</si>
  <si>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</si>
  <si>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</si>
  <si>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</si>
  <si>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</si>
  <si>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</si>
  <si>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</si>
  <si>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</si>
  <si>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</si>
  <si>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</si>
  <si>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</si>
  <si>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</si>
  <si>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</si>
  <si>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</si>
  <si>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</si>
  <si>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</si>
  <si>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</si>
  <si>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</si>
  <si>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</si>
  <si>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</si>
  <si>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</si>
  <si>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</si>
  <si>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</si>
  <si>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</si>
  <si>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</si>
  <si>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</si>
  <si>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</si>
  <si>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</si>
  <si>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</si>
  <si>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</si>
  <si>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</si>
  <si>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</si>
  <si>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</si>
  <si>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</si>
  <si>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</si>
  <si>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</si>
  <si>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</si>
  <si>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</si>
  <si>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</si>
  <si>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</si>
  <si>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</si>
  <si>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</si>
  <si>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</si>
  <si>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</si>
  <si>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</si>
  <si>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</si>
  <si>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</si>
  <si>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</si>
  <si>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</si>
  <si>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</si>
  <si>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</si>
  <si>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</si>
  <si>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</si>
  <si>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</si>
  <si>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</si>
  <si>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</si>
  <si>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</si>
  <si>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</si>
  <si>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</si>
  <si>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</si>
  <si>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</si>
  <si>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</si>
  <si>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</si>
  <si>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</si>
  <si>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</si>
  <si>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</si>
  <si>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</si>
  <si>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</si>
  <si>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</si>
  <si>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</si>
  <si>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</si>
  <si>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</si>
  <si>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</si>
  <si>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</si>
  <si>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</si>
  <si>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</si>
  <si>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</si>
  <si>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</si>
  <si>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</si>
  <si>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</si>
  <si>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</si>
  <si>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</si>
  <si>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</si>
  <si>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</si>
  <si>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</si>
  <si>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</si>
  <si>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</si>
  <si>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</si>
  <si>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</si>
  <si>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</si>
  <si>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</si>
  <si>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</si>
  <si>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</si>
  <si>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</si>
  <si>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</si>
  <si>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</si>
  <si>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</si>
  <si>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</si>
  <si>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</si>
  <si>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</si>
  <si>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</si>
  <si>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</si>
  <si>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</si>
  <si>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</si>
  <si>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</si>
  <si>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</si>
  <si>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</si>
  <si>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</si>
  <si>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</si>
  <si>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</si>
  <si>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</si>
  <si>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</si>
  <si>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</si>
  <si>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</si>
  <si>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</si>
  <si>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</si>
  <si>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</si>
  <si>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</si>
  <si>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</si>
  <si>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</si>
  <si>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</si>
  <si>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</si>
  <si>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</si>
  <si>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</si>
  <si>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不要</t>
  </si>
  <si>
    <t>なくても良い</t>
  </si>
  <si>
    <t>使わない</t>
  </si>
  <si>
    <t>要</t>
  </si>
  <si>
    <t>応相談</t>
  </si>
  <si>
    <t>小型トラック(軽トラック)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</si>
</sst>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225157</xdr:colOff>
      <xdr:row>55</xdr:row>
      <xdr:rowOff>154201</xdr:rowOff>
    </xdr:from>
    <xdr:to>
      <xdr:col>9</xdr:col>
      <xdr:colOff>518639</xdr:colOff>
      <xdr:row>63</xdr:row>
      <xdr:rowOff>13300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2160078" y="14682735"/>
          <a:ext cx="3804268" cy="16942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39896</xdr:colOff>
      <xdr:row>63</xdr:row>
      <xdr:rowOff>39947</xdr:rowOff>
    </xdr:from>
    <xdr:to>
      <xdr:col>9</xdr:col>
      <xdr:colOff>678220</xdr:colOff>
      <xdr:row>64</xdr:row>
      <xdr:rowOff>76292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80839" y="16555938"/>
          <a:ext cx="4151791" cy="278962"/>
          <a:chOff x="1076477" y="14929875"/>
          <a:chExt cx="4160761" cy="32209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875"/>
            <a:ext cx="1056317" cy="3220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106671</xdr:colOff>
      <xdr:row>54</xdr:row>
      <xdr:rowOff>173512</xdr:rowOff>
    </xdr:from>
    <xdr:to>
      <xdr:col>10</xdr:col>
      <xdr:colOff>98249</xdr:colOff>
      <xdr:row>63</xdr:row>
      <xdr:rowOff>111896</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561081" y="14631743"/>
          <a:ext cx="728418" cy="199614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en-US" altLang="ja-JP" sz="1100" b="1" baseline="0"/>
              <a:t> </a:t>
            </a:r>
            <a:r>
              <a:rPr kumimoji="1" lang="ja-JP" altLang="en-US" sz="1100" b="1"/>
              <a:t>ｍ</a:t>
            </a:r>
          </a:p>
        </xdr:txBody>
      </xdr:sp>
    </xdr:grpSp>
    <xdr:clientData/>
  </xdr:twoCellAnchor>
  <xdr:twoCellAnchor>
    <xdr:from>
      <xdr:col>3</xdr:col>
      <xdr:colOff>288472</xdr:colOff>
      <xdr:row>65</xdr:row>
      <xdr:rowOff>73141</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78420" y="16915602"/>
          <a:ext cx="4891100" cy="642618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491740</xdr:colOff>
      <xdr:row>59</xdr:row>
      <xdr:rowOff>26597</xdr:rowOff>
    </xdr:from>
    <xdr:to>
      <xdr:col>3</xdr:col>
      <xdr:colOff>462107</xdr:colOff>
      <xdr:row>62</xdr:row>
      <xdr:rowOff>156129</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44410" y="15459424"/>
          <a:ext cx="1007645" cy="82105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7"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C3" sqref="C3:G3"/>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20.100000000000001" customHeight="1" x14ac:dyDescent="0.15">
      <c r="A2" s="34"/>
      <c r="B2" s="32" t="s">
        <v>0</v>
      </c>
      <c r="C2" s="153" t="s">
        <v>267</v>
      </c>
      <c r="D2" s="154"/>
      <c r="E2" s="33" t="s">
        <v>5</v>
      </c>
      <c r="F2" s="35" t="str">
        <f>VLOOKUP($C$2,'R6_制作団体一覧'!A:H,2,FALSE)</f>
        <v>伝統芸能</v>
      </c>
      <c r="G2" s="32" t="s">
        <v>2</v>
      </c>
      <c r="H2" s="36" t="str">
        <f>VLOOKUP($C$2,'R6_制作団体一覧'!A:H,3,FALSE)</f>
        <v>歌舞伎・能楽</v>
      </c>
      <c r="I2" s="33" t="s">
        <v>20</v>
      </c>
      <c r="J2" s="35" t="str">
        <f>VLOOKUP($C$2,'R6_制作団体一覧'!A:H,5,FALSE)</f>
        <v>C区分</v>
      </c>
      <c r="K2" s="33" t="s">
        <v>3</v>
      </c>
      <c r="L2" s="35" t="str">
        <f>VLOOKUP($C$2,'R6_制作団体一覧'!A:H,6,FALSE)</f>
        <v>B/C</v>
      </c>
      <c r="M2" s="34"/>
      <c r="N2" s="54"/>
      <c r="O2" s="54"/>
      <c r="P2" s="54"/>
      <c r="Q2" s="54"/>
      <c r="R2" s="54"/>
      <c r="S2" s="54"/>
      <c r="T2" s="54"/>
      <c r="U2" s="54"/>
      <c r="V2" s="54"/>
      <c r="W2" s="54"/>
      <c r="X2" s="54"/>
      <c r="Y2" s="54"/>
      <c r="Z2" s="54"/>
      <c r="AA2" s="54"/>
    </row>
    <row r="3" spans="1:27" ht="20.100000000000001" customHeight="1" x14ac:dyDescent="0.15">
      <c r="A3" s="34"/>
      <c r="B3" s="33" t="s">
        <v>1</v>
      </c>
      <c r="C3" s="151" t="str">
        <f>VLOOKUP($C$2,'R6_制作団体一覧'!A:H,8,FALSE)</f>
        <v>大蔵流狂言</v>
      </c>
      <c r="D3" s="151"/>
      <c r="E3" s="151"/>
      <c r="F3" s="151"/>
      <c r="G3" s="151"/>
      <c r="H3" s="33" t="s">
        <v>4</v>
      </c>
      <c r="I3" s="152" t="str">
        <f>VLOOKUP($C$2,'R6_制作団体一覧'!A:H,7,FALSE)</f>
        <v>株式会社アンエンターテイメント</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8</v>
      </c>
      <c r="H14" s="62" t="s">
        <v>43</v>
      </c>
      <c r="I14" s="63" t="s">
        <v>45</v>
      </c>
      <c r="J14" s="64">
        <v>3</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583</v>
      </c>
      <c r="L16" s="122"/>
      <c r="M16" s="41"/>
      <c r="N16" s="54"/>
      <c r="O16" s="54"/>
      <c r="P16" s="54"/>
      <c r="Q16" s="54"/>
      <c r="R16" s="54"/>
      <c r="S16" s="54"/>
      <c r="T16" s="54"/>
      <c r="U16" s="54"/>
      <c r="V16" s="54"/>
      <c r="W16" s="54"/>
      <c r="X16" s="54"/>
      <c r="Y16" s="54"/>
      <c r="Z16" s="54"/>
      <c r="AA16" s="54"/>
    </row>
    <row r="17" spans="1:27" ht="23.1" customHeight="1" x14ac:dyDescent="0.15">
      <c r="A17" s="41"/>
      <c r="B17" s="127" t="s">
        <v>56</v>
      </c>
      <c r="C17" s="128"/>
      <c r="D17" s="128"/>
      <c r="E17" s="128"/>
      <c r="F17" s="60" t="s">
        <v>57</v>
      </c>
      <c r="G17" s="61">
        <v>0.6</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3.1" customHeight="1" x14ac:dyDescent="0.15">
      <c r="A18" s="27"/>
      <c r="B18" s="127" t="s">
        <v>50</v>
      </c>
      <c r="C18" s="128"/>
      <c r="D18" s="128"/>
      <c r="E18" s="156"/>
      <c r="F18" s="145" t="s">
        <v>584</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587</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2</v>
      </c>
      <c r="H23" s="74" t="s">
        <v>43</v>
      </c>
      <c r="I23" s="75" t="s">
        <v>61</v>
      </c>
      <c r="J23" s="73">
        <v>3</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584</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69" t="s">
        <v>9</v>
      </c>
      <c r="C50" s="169"/>
      <c r="D50" s="169"/>
      <c r="E50" s="169"/>
      <c r="F50" s="48" t="s">
        <v>6</v>
      </c>
      <c r="G50" s="148">
        <f>G17</f>
        <v>0.6</v>
      </c>
      <c r="H50" s="149"/>
      <c r="I50" s="26" t="s">
        <v>7</v>
      </c>
      <c r="J50" s="148">
        <f>J17</f>
        <v>1.8</v>
      </c>
      <c r="K50" s="149"/>
      <c r="L50" s="25"/>
      <c r="M50" s="25"/>
      <c r="N50" s="39"/>
      <c r="X50" s="39"/>
      <c r="Y50" s="39"/>
      <c r="Z50" s="39"/>
    </row>
    <row r="51" spans="1:26" ht="17.100000000000001"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7.100000000000001" customHeight="1" x14ac:dyDescent="0.15">
      <c r="A52" s="25"/>
      <c r="B52" s="170" t="s">
        <v>12</v>
      </c>
      <c r="C52" s="170"/>
      <c r="D52" s="170"/>
      <c r="E52" s="170"/>
      <c r="F52" s="170"/>
      <c r="G52" s="168">
        <f>K21</f>
        <v>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7">
      <formula>#REF!="令和4年度の応募時に提出した"</formula>
    </cfRule>
  </conditionalFormatting>
  <conditionalFormatting sqref="B13:B14 F13:F16 B16:B19 F18:F19 H19 K19">
    <cfRule type="expression" dxfId="17" priority="19">
      <formula>#REF!="令和2年度の応募時に提出した"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9">
      <formula>#REF!="令和4年度の応募時に提出した"</formula>
    </cfRule>
  </conditionalFormatting>
  <conditionalFormatting sqref="F17">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6">
      <formula>#REF!="令和元年度の応募時に提出した"</formula>
    </cfRule>
  </conditionalFormatting>
  <conditionalFormatting sqref="H20">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K162</v>
      </c>
      <c r="B2" s="83" t="str">
        <f>①ヒアリングシートについて!F2</f>
        <v>伝統芸能</v>
      </c>
      <c r="C2" s="83" t="str">
        <f>①ヒアリングシートについて!H2</f>
        <v>歌舞伎・能楽</v>
      </c>
      <c r="D2" s="83" t="str">
        <f>①ヒアリングシートについて!J2</f>
        <v>C区分</v>
      </c>
      <c r="E2" s="83" t="str">
        <f>①ヒアリングシートについて!L2</f>
        <v>B/C</v>
      </c>
      <c r="F2" s="83" t="str">
        <f>①ヒアリングシートについて!C3</f>
        <v>大蔵流狂言</v>
      </c>
      <c r="G2" s="83" t="str">
        <f>①ヒアリングシートについて!I3</f>
        <v>株式会社アンエンターテイメント</v>
      </c>
      <c r="H2" s="83" t="str">
        <f>①ヒアリングシートについて!F13</f>
        <v>制限なし</v>
      </c>
      <c r="I2" s="83">
        <f>①ヒアリングシートについて!K13</f>
        <v>100</v>
      </c>
      <c r="J2" s="83">
        <f>①ヒアリングシートについて!G14</f>
        <v>8</v>
      </c>
      <c r="K2" s="83">
        <f>①ヒアリングシートについて!J14</f>
        <v>3</v>
      </c>
      <c r="L2" s="83">
        <f>①ヒアリングシートについて!G15</f>
        <v>5</v>
      </c>
      <c r="M2" s="83" t="str">
        <f>①ヒアリングシートについて!G16</f>
        <v>可</v>
      </c>
      <c r="N2" s="83" t="str">
        <f>①ヒアリングシートについて!K16</f>
        <v>可</v>
      </c>
      <c r="O2" s="83">
        <f>①ヒアリングシートについて!G17</f>
        <v>0.6</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0</v>
      </c>
      <c r="X2" s="83" t="str">
        <f>①ヒアリングシートについて!F22</f>
        <v>小型トラック(軽トラック)</v>
      </c>
      <c r="Y2" s="83">
        <f>①ヒアリングシートについて!I22</f>
        <v>1</v>
      </c>
      <c r="Z2" s="83">
        <f>①ヒアリングシートについて!G23</f>
        <v>2</v>
      </c>
      <c r="AA2" s="83">
        <f>①ヒアリングシートについて!J23</f>
        <v>3</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2023-11-07T06:09:15Z</dcterms:modified>
</cp:coreProperties>
</file>