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<sst xmlns="http://schemas.openxmlformats.org/spreadsheetml/2006/main" count="1345" uniqueCount="590">
  <si>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</si>
  <si>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</si>
  <si>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</si>
  <si>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</si>
  <si>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</si>
  <si>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</si>
  <si>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</si>
  <si>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</si>
  <si>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</si>
  <si>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</si>
  <si>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</si>
  <si>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</si>
  <si>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</si>
  <si>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</si>
  <si>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</si>
  <si>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</si>
  <si>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</si>
  <si>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</si>
  <si>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</si>
  <si>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</si>
  <si>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</si>
  <si>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</si>
  <si>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</si>
  <si>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</si>
  <si>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</si>
  <si>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</si>
  <si>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</si>
  <si>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</si>
  <si>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</si>
  <si>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</si>
  <si>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</si>
  <si>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</si>
  <si>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</si>
  <si>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</si>
  <si>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</si>
  <si>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</si>
  <si>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</si>
  <si>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</si>
  <si>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</si>
  <si>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</si>
  <si>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</si>
  <si>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</si>
  <si>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</si>
  <si>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</si>
  <si>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</si>
  <si>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</si>
  <si>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</si>
  <si>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</si>
  <si>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</si>
  <si>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</si>
  <si>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</si>
  <si>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</si>
  <si>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</si>
  <si>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</si>
  <si>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</si>
  <si>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</si>
  <si>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</si>
  <si>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</si>
  <si>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</si>
  <si>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</si>
  <si>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</si>
  <si>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</si>
  <si>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</si>
  <si>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</si>
  <si>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</si>
  <si>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</si>
  <si>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</si>
  <si>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</si>
  <si>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</si>
  <si>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</si>
  <si>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</si>
  <si>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</si>
  <si>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</si>
  <si>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</si>
  <si>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</si>
  <si>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</si>
  <si>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</si>
  <si>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</si>
  <si>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</si>
  <si>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</si>
  <si>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</si>
  <si>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</si>
  <si>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</si>
  <si>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</si>
  <si>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</si>
  <si>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</si>
  <si>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</si>
  <si>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</si>
  <si>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</si>
  <si>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</si>
  <si>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</si>
  <si>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</si>
  <si>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</si>
  <si>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</si>
  <si>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</si>
  <si>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</si>
  <si>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</si>
  <si>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</si>
  <si>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</si>
  <si>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</si>
  <si>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</si>
  <si>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</si>
  <si>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</si>
  <si>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</si>
  <si>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</si>
  <si>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</si>
  <si>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</si>
  <si>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</si>
  <si>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</si>
  <si>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</si>
  <si>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</si>
  <si>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</si>
  <si>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</si>
  <si>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</si>
  <si>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</si>
  <si>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</si>
  <si>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</si>
  <si>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</si>
  <si>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</si>
  <si>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</si>
  <si>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</si>
  <si>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</si>
  <si>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</si>
  <si>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</si>
  <si>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</si>
  <si>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</si>
  <si>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</si>
  <si>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</si>
  <si>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</si>
  <si>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</si>
  <si>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</si>
  <si>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</si>
  <si>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</si>
  <si>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</si>
  <si>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</si>
  <si>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</si>
  <si>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</si>
  <si>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</si>
  <si>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</si>
  <si>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</si>
  <si>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</si>
  <si>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</si>
  <si>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</si>
  <si>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</si>
  <si>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</si>
  <si>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</si>
  <si>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</si>
  <si>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</si>
  <si>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</si>
  <si>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</si>
  <si>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</si>
  <si>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</si>
  <si>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</si>
  <si>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</si>
  <si>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</si>
  <si>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</si>
  <si>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</si>
  <si>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</si>
  <si>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</si>
  <si>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</si>
  <si>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</si>
  <si>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</si>
  <si>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</si>
  <si>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</si>
  <si>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</si>
  <si>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</si>
  <si>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</si>
  <si>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</si>
  <si>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</si>
  <si>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</si>
  <si>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</si>
  <si>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</si>
  <si>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</si>
  <si>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</si>
  <si>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</si>
  <si>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</si>
  <si>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</si>
  <si>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</si>
  <si>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</si>
  <si>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</si>
  <si>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</si>
  <si>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</si>
  <si>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</si>
  <si>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</si>
  <si>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</si>
  <si>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</si>
  <si>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</si>
  <si>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</si>
  <si>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</si>
  <si>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</si>
  <si>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</si>
  <si>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</si>
  <si>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</si>
  <si>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</si>
  <si>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</si>
  <si>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</si>
  <si>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</si>
  <si>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</si>
  <si>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</si>
  <si>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</si>
  <si>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</si>
  <si>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</si>
  <si>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</si>
  <si>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</si>
  <si>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</si>
  <si>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</si>
  <si>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</si>
  <si>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</si>
  <si>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</si>
  <si>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</si>
  <si>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</si>
  <si>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</si>
  <si>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</si>
  <si>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</si>
  <si>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</si>
  <si>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</si>
  <si>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</si>
  <si>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</si>
  <si>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</si>
  <si>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</si>
  <si>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</si>
  <si>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</si>
  <si>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</si>
  <si>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</si>
  <si>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</si>
  <si>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</si>
  <si>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</si>
  <si>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</si>
  <si>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</si>
  <si>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</si>
  <si>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</si>
  <si>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</si>
  <si>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</si>
  <si>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</si>
  <si>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</si>
  <si>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</si>
  <si>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</si>
  <si>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</si>
  <si>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</si>
  <si>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</si>
  <si>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</si>
  <si>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</si>
  <si>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</si>
  <si>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</si>
  <si>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</si>
  <si>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</si>
  <si>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</si>
  <si>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</si>
  <si>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</si>
  <si>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</si>
  <si>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</si>
  <si>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</si>
  <si>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</si>
  <si>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</si>
  <si>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</si>
  <si>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</si>
  <si>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</si>
  <si>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</si>
  <si>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</si>
  <si>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</si>
  <si>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</si>
  <si>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</si>
  <si>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</si>
  <si>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</si>
  <si>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</si>
  <si>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</si>
  <si>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</si>
  <si>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</si>
  <si>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</si>
  <si>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</si>
  <si>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</si>
  <si>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</si>
  <si>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</si>
  <si>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</si>
  <si>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</si>
  <si>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</si>
  <si>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</si>
  <si>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</si>
  <si>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</si>
  <si>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</si>
  <si>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</si>
  <si>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</si>
  <si>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</si>
  <si>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</si>
  <si>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</si>
  <si>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</si>
  <si>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</si>
  <si>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</si>
  <si>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</si>
  <si>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</si>
  <si>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</si>
  <si>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</si>
  <si>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</si>
  <si>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</si>
  <si>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</si>
  <si>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</si>
  <si>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</si>
  <si>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</si>
  <si>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</si>
  <si>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</si>
  <si>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</si>
  <si>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</si>
  <si>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</si>
  <si>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</si>
  <si>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</si>
  <si>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</si>
  <si>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</si>
  <si>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</si>
  <si>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</si>
  <si>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</si>
  <si>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</si>
  <si>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</si>
  <si>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</si>
  <si>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</si>
  <si>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</si>
  <si>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</si>
  <si>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</si>
  <si>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</si>
  <si>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</si>
  <si>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</si>
  <si>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</si>
  <si>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</si>
  <si>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</si>
  <si>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</si>
  <si>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</si>
  <si>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</si>
  <si>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</si>
  <si>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</si>
  <si>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</si>
  <si>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</si>
  <si>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</si>
  <si>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</si>
  <si>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</si>
  <si>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</si>
  <si>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</si>
  <si>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</si>
  <si>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</si>
  <si>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</si>
  <si>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</si>
  <si>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</si>
  <si>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</si>
  <si>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</si>
  <si>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</si>
  <si>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</si>
  <si>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</si>
  <si>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</si>
  <si>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</si>
  <si>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</si>
  <si>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</si>
  <si>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</si>
  <si>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</si>
  <si>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</si>
  <si>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</si>
  <si>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</si>
  <si>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</si>
  <si>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</si>
  <si>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</si>
  <si>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</si>
  <si>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</si>
  <si>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</si>
  <si>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</si>
  <si>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</si>
  <si>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</si>
  <si>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</si>
  <si>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</si>
  <si>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</si>
  <si>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</si>
  <si>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</si>
  <si>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</si>
  <si>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</si>
  <si>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</si>
  <si>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</si>
  <si>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</si>
  <si>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</si>
  <si>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</si>
  <si>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</si>
  <si>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</si>
  <si>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</si>
  <si>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</si>
  <si>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</si>
  <si>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</si>
  <si>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</si>
  <si>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</si>
  <si>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</si>
  <si>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</si>
  <si>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</si>
  <si>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</si>
  <si>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</si>
  <si>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</si>
  <si>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</si>
  <si>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</si>
  <si>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</si>
  <si>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</si>
  <si>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</si>
  <si>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</si>
  <si>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</si>
  <si>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</si>
  <si>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</si>
  <si>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</si>
  <si>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</si>
  <si>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</si>
  <si>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</si>
  <si>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</si>
  <si>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</si>
  <si>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</si>
  <si>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</si>
  <si>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</si>
  <si>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</si>
  <si>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</si>
  <si>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</si>
  <si>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</si>
  <si>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</si>
  <si>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</si>
  <si>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</si>
  <si>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</si>
  <si>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</si>
  <si>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</si>
  <si>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</si>
  <si>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</si>
  <si>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</si>
  <si>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</si>
  <si>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</si>
  <si>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</si>
  <si>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</si>
  <si>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</si>
  <si>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</si>
  <si>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</si>
  <si>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</si>
  <si>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</si>
  <si>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</si>
  <si>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</si>
  <si>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</si>
  <si>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</si>
  <si>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</si>
  <si>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</si>
  <si>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</si>
  <si>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</si>
  <si>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</si>
  <si>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</si>
  <si>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</si>
  <si>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</si>
  <si>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</si>
  <si>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</si>
  <si>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</si>
  <si>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</si>
  <si>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</si>
  <si>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</si>
  <si>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</si>
  <si>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</si>
  <si>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</si>
  <si>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</si>
  <si>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</si>
  <si>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</si>
  <si>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</si>
  <si>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</si>
  <si>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</si>
  <si>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</si>
  <si>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</si>
  <si>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</si>
  <si>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</si>
  <si>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</si>
  <si>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</si>
  <si>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</si>
  <si>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</si>
  <si>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</si>
  <si>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</si>
  <si>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</si>
  <si>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</si>
  <si>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</si>
  <si>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</si>
  <si>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</si>
  <si>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</si>
  <si>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</si>
  <si>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</si>
  <si>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</si>
  <si>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</si>
  <si>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</si>
  <si>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</si>
  <si>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</si>
  <si>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</si>
  <si>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</si>
  <si>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</si>
  <si>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</si>
  <si>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</si>
  <si>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</si>
  <si>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</si>
  <si>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</si>
  <si>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</si>
  <si>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</si>
  <si>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</si>
  <si>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</si>
  <si>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</si>
  <si>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</si>
  <si>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</si>
  <si>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</si>
  <si>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</si>
  <si>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</si>
  <si>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</si>
  <si>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</si>
  <si>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</si>
  <si>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</si>
  <si>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</si>
  <si>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</si>
  <si>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</si>
  <si>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</si>
  <si>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</si>
  <si>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</si>
  <si>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</si>
  <si>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</si>
  <si>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</si>
  <si>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</si>
  <si>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</si>
  <si>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</si>
  <si>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</si>
  <si>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</si>
  <si>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</si>
  <si>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</si>
  <si>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</si>
  <si>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</si>
  <si>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</si>
  <si>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</si>
  <si>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</si>
  <si>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</si>
  <si>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</si>
  <si>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</si>
  <si>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</si>
  <si>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</si>
  <si>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</si>
  <si>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</si>
  <si>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</si>
  <si>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</si>
  <si>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</si>
  <si>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</si>
  <si>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</si>
  <si>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</si>
  <si>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</si>
  <si>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</si>
  <si>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</si>
  <si>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</si>
  <si>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</si>
  <si>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</si>
  <si>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</si>
  <si>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</si>
  <si>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</si>
  <si>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</si>
  <si>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</si>
  <si>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</si>
  <si>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</si>
  <si>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</si>
  <si>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</si>
  <si>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</si>
  <si>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</si>
  <si>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</si>
  <si>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</si>
  <si>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</si>
  <si>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</si>
  <si>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</si>
  <si>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</si>
  <si>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</si>
  <si>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</si>
  <si>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</si>
  <si>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</si>
  <si>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</si>
  <si>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</si>
  <si>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</si>
  <si>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</si>
  <si>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</si>
  <si>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</si>
  <si>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</si>
  <si>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</si>
  <si>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</si>
  <si>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</si>
  <si>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</si>
  <si>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</si>
  <si>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</si>
  <si>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</si>
  <si>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</si>
  <si>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</si>
  <si>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</si>
  <si>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</si>
  <si>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</si>
  <si>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</si>
  <si>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</si>
  <si>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</si>
  <si>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不要</t>
  </si>
  <si>
    <t>なくても良い</t>
  </si>
  <si>
    <t>使わない</t>
  </si>
  <si>
    <t>要</t>
  </si>
  <si>
    <t>応相談</t>
  </si>
  <si>
    <t>小型トラック(軽トラック)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</si>
</sst>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43434"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225157</xdr:colOff>
      <xdr:row>55</xdr:row>
      <xdr:rowOff>154201</xdr:rowOff>
    </xdr:from>
    <xdr:to>
      <xdr:col>9</xdr:col>
      <xdr:colOff>518639</xdr:colOff>
      <xdr:row>63</xdr:row>
      <xdr:rowOff>13300</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2160078" y="14682735"/>
          <a:ext cx="3804268" cy="169428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39896</xdr:colOff>
      <xdr:row>63</xdr:row>
      <xdr:rowOff>39947</xdr:rowOff>
    </xdr:from>
    <xdr:to>
      <xdr:col>9</xdr:col>
      <xdr:colOff>678220</xdr:colOff>
      <xdr:row>64</xdr:row>
      <xdr:rowOff>76292</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980839" y="16555938"/>
          <a:ext cx="4151791" cy="278962"/>
          <a:chOff x="1076477" y="14929875"/>
          <a:chExt cx="4160761" cy="322094"/>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9875"/>
            <a:ext cx="1056317" cy="32209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9</xdr:col>
      <xdr:colOff>106671</xdr:colOff>
      <xdr:row>54</xdr:row>
      <xdr:rowOff>173512</xdr:rowOff>
    </xdr:from>
    <xdr:to>
      <xdr:col>10</xdr:col>
      <xdr:colOff>98249</xdr:colOff>
      <xdr:row>63</xdr:row>
      <xdr:rowOff>111896</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561081" y="14631743"/>
          <a:ext cx="728418" cy="199614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a:t>
            </a:r>
            <a:r>
              <a:rPr kumimoji="1" lang="en-US" altLang="ja-JP" sz="1100" b="1" baseline="0"/>
              <a:t> </a:t>
            </a:r>
            <a:r>
              <a:rPr kumimoji="1" lang="ja-JP" altLang="en-US" sz="1100" b="1"/>
              <a:t>ｍ</a:t>
            </a:r>
          </a:p>
        </xdr:txBody>
      </xdr:sp>
    </xdr:grpSp>
    <xdr:clientData/>
  </xdr:twoCellAnchor>
  <xdr:twoCellAnchor>
    <xdr:from>
      <xdr:col>3</xdr:col>
      <xdr:colOff>288472</xdr:colOff>
      <xdr:row>65</xdr:row>
      <xdr:rowOff>73141</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78420" y="16915602"/>
          <a:ext cx="4891100" cy="642618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75362" y="17337452"/>
          <a:ext cx="723211"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41970" y="17324200"/>
          <a:ext cx="723210"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53550" y="17324200"/>
          <a:ext cx="765405"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80367" y="17324200"/>
          <a:ext cx="723211"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982963" y="17324200"/>
          <a:ext cx="581379"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092043" y="16603634"/>
          <a:ext cx="4559844"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78791" y="15878843"/>
          <a:ext cx="4559844"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2104" y="15472621"/>
          <a:ext cx="4559844"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85418" y="15049833"/>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491740</xdr:colOff>
      <xdr:row>59</xdr:row>
      <xdr:rowOff>26597</xdr:rowOff>
    </xdr:from>
    <xdr:to>
      <xdr:col>3</xdr:col>
      <xdr:colOff>462107</xdr:colOff>
      <xdr:row>62</xdr:row>
      <xdr:rowOff>156129</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744410" y="15459424"/>
          <a:ext cx="1007645" cy="8210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52540" y="14458231"/>
          <a:ext cx="1667149"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68173" y="14461543"/>
          <a:ext cx="1667149"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78521" y="12112924"/>
          <a:ext cx="3648011"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17" zoomScaleNormal="85" zoomScaleSheetLayoutView="100" workbookViewId="0">
      <selection activeCell="Q20" sqref="Q20"/>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C2" sqref="C2:D2"/>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20.100000000000001" customHeight="1" x14ac:dyDescent="0.15">
      <c r="A2" s="34"/>
      <c r="B2" s="32" t="s">
        <v>0</v>
      </c>
      <c r="C2" s="110" t="s">
        <v>168</v>
      </c>
      <c r="D2" s="111"/>
      <c r="E2" s="33" t="s">
        <v>5</v>
      </c>
      <c r="F2" s="35" t="str">
        <f>VLOOKUP($C$2,'R6_制作団体一覧'!A:H,2,FALSE)</f>
        <v>伝統芸能</v>
      </c>
      <c r="G2" s="32" t="s">
        <v>2</v>
      </c>
      <c r="H2" s="36" t="str">
        <f>VLOOKUP($C$2,'R6_制作団体一覧'!A:H,3,FALSE)</f>
        <v>歌舞伎・能楽</v>
      </c>
      <c r="I2" s="33" t="s">
        <v>20</v>
      </c>
      <c r="J2" s="35" t="str">
        <f>VLOOKUP($C$2,'R6_制作団体一覧'!A:H,5,FALSE)</f>
        <v>A区分</v>
      </c>
      <c r="K2" s="33" t="s">
        <v>3</v>
      </c>
      <c r="L2" s="35" t="str">
        <f>VLOOKUP($C$2,'R6_制作団体一覧'!A:H,6,FALSE)</f>
        <v>D</v>
      </c>
      <c r="M2" s="34"/>
      <c r="N2" s="54"/>
      <c r="O2" s="54"/>
      <c r="P2" s="54"/>
      <c r="Q2" s="54"/>
      <c r="R2" s="54"/>
      <c r="S2" s="54"/>
      <c r="T2" s="54"/>
      <c r="U2" s="54"/>
      <c r="V2" s="54"/>
      <c r="W2" s="54"/>
      <c r="X2" s="54"/>
      <c r="Y2" s="54"/>
      <c r="Z2" s="54"/>
      <c r="AA2" s="54"/>
    </row>
    <row r="3" spans="1:27" ht="20.100000000000001" customHeight="1" x14ac:dyDescent="0.15">
      <c r="A3" s="34"/>
      <c r="B3" s="33" t="s">
        <v>1</v>
      </c>
      <c r="C3" s="108" t="str">
        <f>VLOOKUP($C$2,'R6_制作団体一覧'!A:H,8,FALSE)</f>
        <v>大蔵流狂言</v>
      </c>
      <c r="D3" s="108"/>
      <c r="E3" s="108"/>
      <c r="F3" s="108"/>
      <c r="G3" s="108"/>
      <c r="H3" s="33" t="s">
        <v>4</v>
      </c>
      <c r="I3" s="109" t="str">
        <f>VLOOKUP($C$2,'R6_制作団体一覧'!A:H,7,FALSE)</f>
        <v>株式会社アンエンターテイメント</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v>100</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8</v>
      </c>
      <c r="H14" s="62" t="s">
        <v>43</v>
      </c>
      <c r="I14" s="63" t="s">
        <v>45</v>
      </c>
      <c r="J14" s="64">
        <v>3</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v>5</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583</v>
      </c>
      <c r="H16" s="128"/>
      <c r="I16" s="129" t="s">
        <v>49</v>
      </c>
      <c r="J16" s="130"/>
      <c r="K16" s="131" t="s">
        <v>583</v>
      </c>
      <c r="L16" s="132"/>
      <c r="M16" s="41"/>
      <c r="N16" s="54"/>
      <c r="O16" s="54"/>
      <c r="P16" s="54"/>
      <c r="Q16" s="54"/>
      <c r="R16" s="54"/>
      <c r="S16" s="54"/>
      <c r="T16" s="54"/>
      <c r="U16" s="54"/>
      <c r="V16" s="54"/>
      <c r="W16" s="54"/>
      <c r="X16" s="54"/>
      <c r="Y16" s="54"/>
      <c r="Z16" s="54"/>
      <c r="AA16" s="54"/>
    </row>
    <row r="17" spans="1:27" ht="23.1" customHeight="1" x14ac:dyDescent="0.15">
      <c r="A17" s="41"/>
      <c r="B17" s="114" t="s">
        <v>56</v>
      </c>
      <c r="C17" s="115"/>
      <c r="D17" s="115"/>
      <c r="E17" s="115"/>
      <c r="F17" s="60" t="s">
        <v>57</v>
      </c>
      <c r="G17" s="61">
        <v>0.6</v>
      </c>
      <c r="H17" s="62" t="s">
        <v>43</v>
      </c>
      <c r="I17" s="60" t="s">
        <v>46</v>
      </c>
      <c r="J17" s="61">
        <v>1.8</v>
      </c>
      <c r="K17" s="135" t="s">
        <v>43</v>
      </c>
      <c r="L17" s="136"/>
      <c r="M17" s="41"/>
      <c r="N17" s="54"/>
      <c r="O17" s="54"/>
      <c r="P17" s="54"/>
      <c r="Q17" s="54"/>
      <c r="R17" s="54"/>
      <c r="S17" s="54"/>
      <c r="T17" s="54"/>
      <c r="U17" s="54"/>
      <c r="V17" s="54"/>
      <c r="W17" s="54"/>
      <c r="X17" s="54"/>
      <c r="Y17" s="54"/>
      <c r="Z17" s="54"/>
      <c r="AA17" s="54"/>
    </row>
    <row r="18" spans="1:27" ht="23.1" customHeight="1" x14ac:dyDescent="0.15">
      <c r="A18" s="27"/>
      <c r="B18" s="114" t="s">
        <v>50</v>
      </c>
      <c r="C18" s="115"/>
      <c r="D18" s="115"/>
      <c r="E18" s="119"/>
      <c r="F18" s="153" t="s">
        <v>584</v>
      </c>
      <c r="G18" s="153"/>
      <c r="H18" s="137" t="s">
        <v>55</v>
      </c>
      <c r="I18" s="138"/>
      <c r="J18" s="138"/>
      <c r="K18" s="140" t="s">
        <v>585</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586</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587</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588</v>
      </c>
      <c r="G21" s="141"/>
      <c r="H21" s="142" t="s">
        <v>59</v>
      </c>
      <c r="I21" s="143"/>
      <c r="J21" s="143"/>
      <c r="K21" s="58"/>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4" t="s">
        <v>589</v>
      </c>
      <c r="G22" s="165"/>
      <c r="H22" s="55" t="s">
        <v>62</v>
      </c>
      <c r="I22" s="56">
        <v>1</v>
      </c>
      <c r="J22" s="57" t="s">
        <v>63</v>
      </c>
      <c r="K22" s="138"/>
      <c r="L22" s="160"/>
      <c r="M22" s="30"/>
      <c r="N22" s="54"/>
      <c r="O22" s="54"/>
      <c r="P22" s="54"/>
      <c r="Q22" s="54"/>
      <c r="R22" s="54"/>
      <c r="S22" s="54"/>
      <c r="T22" s="54"/>
      <c r="U22" s="54"/>
      <c r="V22" s="54"/>
      <c r="W22" s="54"/>
      <c r="X22" s="54"/>
      <c r="Y22" s="54"/>
      <c r="Z22" s="54"/>
      <c r="AA22" s="54"/>
    </row>
    <row r="23" spans="1:27" ht="25.35" customHeight="1" x14ac:dyDescent="0.15">
      <c r="A23" s="29"/>
      <c r="B23" s="161" t="s">
        <v>65</v>
      </c>
      <c r="C23" s="162"/>
      <c r="D23" s="162"/>
      <c r="E23" s="163"/>
      <c r="F23" s="72" t="s">
        <v>60</v>
      </c>
      <c r="G23" s="73">
        <v>2</v>
      </c>
      <c r="H23" s="74" t="s">
        <v>43</v>
      </c>
      <c r="I23" s="75" t="s">
        <v>61</v>
      </c>
      <c r="J23" s="73">
        <v>3</v>
      </c>
      <c r="K23" s="158" t="s">
        <v>43</v>
      </c>
      <c r="L23" s="159"/>
      <c r="M23" s="29"/>
      <c r="N23" s="54"/>
      <c r="O23" s="54"/>
      <c r="P23" s="54"/>
      <c r="Q23" s="54"/>
      <c r="R23" s="54"/>
      <c r="S23" s="54"/>
      <c r="T23" s="54"/>
      <c r="U23" s="54"/>
      <c r="V23" s="54"/>
      <c r="W23" s="54"/>
      <c r="X23" s="54"/>
      <c r="Y23" s="54"/>
      <c r="Z23" s="54"/>
      <c r="AA23" s="54"/>
    </row>
    <row r="24" spans="1:27" ht="25.3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8" t="s">
        <v>116</v>
      </c>
      <c r="C26" s="168"/>
      <c r="D26" s="168"/>
      <c r="E26" s="168"/>
      <c r="F26" s="168"/>
      <c r="G26" s="168"/>
      <c r="H26" s="168"/>
      <c r="I26" s="168"/>
      <c r="J26" s="168"/>
      <c r="K26" s="168"/>
      <c r="L26" s="168"/>
      <c r="M26" s="28"/>
      <c r="N26" s="54"/>
      <c r="O26" s="54"/>
      <c r="P26" s="54"/>
      <c r="Q26" s="54"/>
      <c r="R26" s="54"/>
      <c r="S26" s="54"/>
      <c r="T26" s="54"/>
      <c r="U26" s="54"/>
      <c r="V26" s="54"/>
      <c r="W26" s="54"/>
      <c r="X26" s="54"/>
      <c r="Y26" s="54"/>
      <c r="Z26" s="54"/>
      <c r="AA26" s="54"/>
    </row>
    <row r="27" spans="1:27" ht="18.75" customHeight="1" x14ac:dyDescent="0.15">
      <c r="A27" s="27"/>
      <c r="B27" s="169" t="s">
        <v>114</v>
      </c>
      <c r="C27" s="169"/>
      <c r="D27" s="169"/>
      <c r="E27" s="169"/>
      <c r="F27" s="170" t="s">
        <v>584</v>
      </c>
      <c r="G27" s="170"/>
      <c r="H27" s="170"/>
      <c r="I27" s="170"/>
      <c r="J27" s="170"/>
      <c r="K27" s="170"/>
      <c r="L27" s="170"/>
      <c r="M27" s="27"/>
      <c r="N27" s="54"/>
      <c r="O27" s="54"/>
      <c r="P27" s="54"/>
      <c r="Q27" s="54"/>
      <c r="R27" s="54"/>
      <c r="S27" s="54"/>
      <c r="T27" s="54"/>
      <c r="U27" s="54"/>
      <c r="V27" s="54"/>
      <c r="W27" s="54"/>
      <c r="X27" s="54"/>
      <c r="Y27" s="54"/>
      <c r="Z27" s="54"/>
      <c r="AA27" s="54"/>
    </row>
    <row r="28" spans="1:27" ht="18.75" customHeight="1" x14ac:dyDescent="0.15">
      <c r="A28" s="27"/>
      <c r="B28" s="166" t="s">
        <v>115</v>
      </c>
      <c r="C28" s="166"/>
      <c r="D28" s="166"/>
      <c r="E28" s="166"/>
      <c r="F28" s="167"/>
      <c r="G28" s="167"/>
      <c r="H28" s="167"/>
      <c r="I28" s="167"/>
      <c r="J28" s="167"/>
      <c r="K28" s="167"/>
      <c r="L28" s="167"/>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5"/>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5"/>
      <c r="C34" s="155"/>
      <c r="D34" s="155"/>
      <c r="E34" s="155"/>
      <c r="F34" s="155"/>
      <c r="G34" s="155"/>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5"/>
      <c r="C35" s="155"/>
      <c r="D35" s="155"/>
      <c r="E35" s="155"/>
      <c r="F35" s="155"/>
      <c r="G35" s="155"/>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5"/>
      <c r="C36" s="155"/>
      <c r="D36" s="155"/>
      <c r="E36" s="155"/>
      <c r="F36" s="155"/>
      <c r="G36" s="155"/>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5"/>
      <c r="C37" s="155"/>
      <c r="D37" s="155"/>
      <c r="E37" s="155"/>
      <c r="F37" s="155"/>
      <c r="G37" s="155"/>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5"/>
      <c r="C38" s="155"/>
      <c r="D38" s="155"/>
      <c r="E38" s="155"/>
      <c r="F38" s="155"/>
      <c r="G38" s="155"/>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5"/>
      <c r="C39" s="155"/>
      <c r="D39" s="155"/>
      <c r="E39" s="155"/>
      <c r="F39" s="155"/>
      <c r="G39" s="155"/>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5"/>
      <c r="C40" s="155"/>
      <c r="D40" s="155"/>
      <c r="E40" s="155"/>
      <c r="F40" s="155"/>
      <c r="G40" s="155"/>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5"/>
      <c r="C41" s="155"/>
      <c r="D41" s="155"/>
      <c r="E41" s="155"/>
      <c r="F41" s="155"/>
      <c r="G41" s="155"/>
      <c r="H41" s="157"/>
      <c r="I41" s="157"/>
      <c r="J41" s="157"/>
      <c r="K41" s="157"/>
      <c r="L41" s="157"/>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02" t="s">
        <v>9</v>
      </c>
      <c r="C50" s="102"/>
      <c r="D50" s="102"/>
      <c r="E50" s="102"/>
      <c r="F50" s="48" t="s">
        <v>6</v>
      </c>
      <c r="G50" s="105">
        <f>G17</f>
        <v>0.6</v>
      </c>
      <c r="H50" s="106"/>
      <c r="I50" s="26" t="s">
        <v>7</v>
      </c>
      <c r="J50" s="105">
        <f>J17</f>
        <v>1.8</v>
      </c>
      <c r="K50" s="106"/>
      <c r="L50" s="25"/>
      <c r="M50" s="25"/>
      <c r="N50" s="39"/>
      <c r="X50" s="39"/>
      <c r="Y50" s="39"/>
      <c r="Z50" s="39"/>
    </row>
    <row r="51" spans="1:26" ht="17.100000000000001" customHeight="1" x14ac:dyDescent="0.15">
      <c r="A51" s="25"/>
      <c r="B51" s="103" t="s">
        <v>8</v>
      </c>
      <c r="C51" s="103"/>
      <c r="D51" s="103"/>
      <c r="E51" s="103"/>
      <c r="F51" s="103"/>
      <c r="G51" s="101" t="str">
        <f>F21</f>
        <v>応相談</v>
      </c>
      <c r="H51" s="101"/>
      <c r="I51" s="101"/>
      <c r="J51" s="101"/>
      <c r="K51" s="101"/>
      <c r="L51" s="25"/>
      <c r="M51" s="25"/>
      <c r="N51" s="39"/>
      <c r="X51" s="39"/>
      <c r="Y51" s="39"/>
      <c r="Z51" s="39"/>
    </row>
    <row r="52" spans="1:26" ht="17.100000000000001" customHeight="1" x14ac:dyDescent="0.15">
      <c r="A52" s="25"/>
      <c r="B52" s="103" t="s">
        <v>12</v>
      </c>
      <c r="C52" s="103"/>
      <c r="D52" s="103"/>
      <c r="E52" s="103"/>
      <c r="F52" s="103"/>
      <c r="G52" s="101">
        <f>K21</f>
        <v>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20">
      <formula>#REF!="令和元年度の応募時に提出した"</formula>
    </cfRule>
    <cfRule type="expression" dxfId="18" priority="18">
      <formula>#REF!="令和3年度の応募時に提出した"</formula>
    </cfRule>
    <cfRule type="expression" dxfId="17" priority="17">
      <formula>#REF!="令和4年度の応募時に提出した"</formula>
    </cfRule>
  </conditionalFormatting>
  <conditionalFormatting sqref="B13:B14 F13:F16 B16:B19 F18:F19 H19 K19">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4">
      <formula>#REF!="令和元年度の応募時に提出した"</formula>
    </cfRule>
    <cfRule type="expression" dxfId="13" priority="2">
      <formula>#REF!="令和3年度の応募時に提出した"</formula>
    </cfRule>
    <cfRule type="expression" dxfId="12" priority="3">
      <formula>#REF!="令和2年度の応募時に提出した"</formula>
    </cfRule>
  </conditionalFormatting>
  <conditionalFormatting sqref="F13:F19">
    <cfRule type="expression" dxfId="11" priority="12">
      <formula>#REF!="令和元年度の応募時に提出した"</formula>
    </cfRule>
    <cfRule type="expression" dxfId="10" priority="10">
      <formula>#REF!="令和3年度の応募時に提出した"</formula>
    </cfRule>
    <cfRule type="expression" dxfId="9" priority="9">
      <formula>#REF!="令和4年度の応募時に提出した"</formula>
    </cfRule>
  </conditionalFormatting>
  <conditionalFormatting sqref="F17">
    <cfRule type="expression" dxfId="8" priority="11">
      <formula>#REF!="令和2年度の応募時に提出した"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6">
      <formula>#REF!="令和元年度の応募時に提出した"</formula>
    </cfRule>
  </conditionalFormatting>
  <conditionalFormatting sqref="H20">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8">
      <formula>#REF!="令和元年度の応募時に提出した"</formula>
    </cfRule>
    <cfRule type="expression" dxfId="1" priority="7">
      <formula>#REF!="令和2年度の応募時に提出した"</formula>
    </cfRule>
    <cfRule type="expression" dxfId="0" priority="6">
      <formula>#REF!="令和3年度の応募時に提出した"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ColWidth="8.875" defaultRowHeight="13.5" x14ac:dyDescent="0.15"/>
  <cols>
    <col min="6" max="6" width="17.125" bestFit="1" customWidth="1"/>
    <col min="7" max="7" width="31.62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D055</v>
      </c>
      <c r="B2" s="83" t="str">
        <f>①ヒアリングシートについて!F2</f>
        <v>伝統芸能</v>
      </c>
      <c r="C2" s="83" t="str">
        <f>①ヒアリングシートについて!H2</f>
        <v>歌舞伎・能楽</v>
      </c>
      <c r="D2" s="83" t="str">
        <f>①ヒアリングシートについて!J2</f>
        <v>A区分</v>
      </c>
      <c r="E2" s="83" t="str">
        <f>①ヒアリングシートについて!L2</f>
        <v>D</v>
      </c>
      <c r="F2" s="83" t="str">
        <f>①ヒアリングシートについて!C3</f>
        <v>大蔵流狂言</v>
      </c>
      <c r="G2" s="83" t="str">
        <f>①ヒアリングシートについて!I3</f>
        <v>株式会社アンエンターテイメント</v>
      </c>
      <c r="H2" s="83" t="str">
        <f>①ヒアリングシートについて!F13</f>
        <v>制限なし</v>
      </c>
      <c r="I2" s="83">
        <f>①ヒアリングシートについて!K13</f>
        <v>100</v>
      </c>
      <c r="J2" s="83">
        <f>①ヒアリングシートについて!G14</f>
        <v>8</v>
      </c>
      <c r="K2" s="83">
        <f>①ヒアリングシートについて!J14</f>
        <v>3</v>
      </c>
      <c r="L2" s="83">
        <f>①ヒアリングシートについて!G15</f>
        <v>5</v>
      </c>
      <c r="M2" s="83" t="str">
        <f>①ヒアリングシートについて!G16</f>
        <v>可</v>
      </c>
      <c r="N2" s="83" t="str">
        <f>①ヒアリングシートについて!K16</f>
        <v>可</v>
      </c>
      <c r="O2" s="83">
        <f>①ヒアリングシートについて!G17</f>
        <v>0.6</v>
      </c>
      <c r="P2" s="83">
        <f>①ヒアリングシートについて!J17</f>
        <v>1.8</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要</v>
      </c>
      <c r="V2" s="83" t="str">
        <f>①ヒアリングシートについて!F21</f>
        <v>応相談</v>
      </c>
      <c r="W2" s="83">
        <f>①ヒアリングシートについて!K21</f>
        <v>0</v>
      </c>
      <c r="X2" s="83" t="str">
        <f>①ヒアリングシートについて!F22</f>
        <v>小型トラック(軽トラック)</v>
      </c>
      <c r="Y2" s="83">
        <f>①ヒアリングシートについて!I22</f>
        <v>1</v>
      </c>
      <c r="Z2" s="83">
        <f>①ヒアリングシートについて!G23</f>
        <v>2</v>
      </c>
      <c r="AA2" s="83">
        <f>①ヒアリングシートについて!J23</f>
        <v>3</v>
      </c>
      <c r="AB2" s="83" t="str">
        <f>①ヒアリングシートについて!F27</f>
        <v>不要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2023-11-07T06:08:27Z</dcterms:modified>
</cp:coreProperties>
</file>