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<sst xmlns="http://schemas.openxmlformats.org/spreadsheetml/2006/main" count="1347" uniqueCount="592">
  <si>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</si>
  <si>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</si>
  <si>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</si>
  <si>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</si>
  <si>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</si>
  <si>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</si>
  <si>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</si>
  <si>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</si>
  <si>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</si>
  <si>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</si>
  <si>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</si>
  <si>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</si>
  <si>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</si>
  <si>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</si>
  <si>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</si>
  <si>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</si>
  <si>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</si>
  <si>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</si>
  <si>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</si>
  <si>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</si>
  <si>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</si>
  <si>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</si>
  <si>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</si>
  <si>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</si>
  <si>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</si>
  <si>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</si>
  <si>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</si>
  <si>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</si>
  <si>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</si>
  <si>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</si>
  <si>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</si>
  <si>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</si>
  <si>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</si>
  <si>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</si>
  <si>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</si>
  <si>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</si>
  <si>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</si>
  <si>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</si>
  <si>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</si>
  <si>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</si>
  <si>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</si>
  <si>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</si>
  <si>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</si>
  <si>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</si>
  <si>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</si>
  <si>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</si>
  <si>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</si>
  <si>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</si>
  <si>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</si>
  <si>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</si>
  <si>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</si>
  <si>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</si>
  <si>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</si>
  <si>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</si>
  <si>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</si>
  <si>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</si>
  <si>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</si>
  <si>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</si>
  <si>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</si>
  <si>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</si>
  <si>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</si>
  <si>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</si>
  <si>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</si>
  <si>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</si>
  <si>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</si>
  <si>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</si>
  <si>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</si>
  <si>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</si>
  <si>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</si>
  <si>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</si>
  <si>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</si>
  <si>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</si>
  <si>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</si>
  <si>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</si>
  <si>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</si>
  <si>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</si>
  <si>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</si>
  <si>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</si>
  <si>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</si>
  <si>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</si>
  <si>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</si>
  <si>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</si>
  <si>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</si>
  <si>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</si>
  <si>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</si>
  <si>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</si>
  <si>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</si>
  <si>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</si>
  <si>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</si>
  <si>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</si>
  <si>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</si>
  <si>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</si>
  <si>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</si>
  <si>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</si>
  <si>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</si>
  <si>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</si>
  <si>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</si>
  <si>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</si>
  <si>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</si>
  <si>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</si>
  <si>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</si>
  <si>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</si>
  <si>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</si>
  <si>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</si>
  <si>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</si>
  <si>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</si>
  <si>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</si>
  <si>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</si>
  <si>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</si>
  <si>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</si>
  <si>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</si>
  <si>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</si>
  <si>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</si>
  <si>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</si>
  <si>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</si>
  <si>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</si>
  <si>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</si>
  <si>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</si>
  <si>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</si>
  <si>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</si>
  <si>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</si>
  <si>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</si>
  <si>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</si>
  <si>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</si>
  <si>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</si>
  <si>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</si>
  <si>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</si>
  <si>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</si>
  <si>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</si>
  <si>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</si>
  <si>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</si>
  <si>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</si>
  <si>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</si>
  <si>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</si>
  <si>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</si>
  <si>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</si>
  <si>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</si>
  <si>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</si>
  <si>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</si>
  <si>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</si>
  <si>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</si>
  <si>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</si>
  <si>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</si>
  <si>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</si>
  <si>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</si>
  <si>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</si>
  <si>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</si>
  <si>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</si>
  <si>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</si>
  <si>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</si>
  <si>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</si>
  <si>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</si>
  <si>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</si>
  <si>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</si>
  <si>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</si>
  <si>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</si>
  <si>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</si>
  <si>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</si>
  <si>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</si>
  <si>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</si>
  <si>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</si>
  <si>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</si>
  <si>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</si>
  <si>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</si>
  <si>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</si>
  <si>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</si>
  <si>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</si>
  <si>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</si>
  <si>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</si>
  <si>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</si>
  <si>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</si>
  <si>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</si>
  <si>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</si>
  <si>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</si>
  <si>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</si>
  <si>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</si>
  <si>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</si>
  <si>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</si>
  <si>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</si>
  <si>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</si>
  <si>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</si>
  <si>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</si>
  <si>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</si>
  <si>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</si>
  <si>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</si>
  <si>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</si>
  <si>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</si>
  <si>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</si>
  <si>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</si>
  <si>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</si>
  <si>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</si>
  <si>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</si>
  <si>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</si>
  <si>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</si>
  <si>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</si>
  <si>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</si>
  <si>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</si>
  <si>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</si>
  <si>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</si>
  <si>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</si>
  <si>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</si>
  <si>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</si>
  <si>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</si>
  <si>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</si>
  <si>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</si>
  <si>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</si>
  <si>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</si>
  <si>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</si>
  <si>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</si>
  <si>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</si>
  <si>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</si>
  <si>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</si>
  <si>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</si>
  <si>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</si>
  <si>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</si>
  <si>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</si>
  <si>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</si>
  <si>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</si>
  <si>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</si>
  <si>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</si>
  <si>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</si>
  <si>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</si>
  <si>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</si>
  <si>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</si>
  <si>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</si>
  <si>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</si>
  <si>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</si>
  <si>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</si>
  <si>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</si>
  <si>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</si>
  <si>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</si>
  <si>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</si>
  <si>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</si>
  <si>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</si>
  <si>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</si>
  <si>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</si>
  <si>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</si>
  <si>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</si>
  <si>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</si>
  <si>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</si>
  <si>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</si>
  <si>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</si>
  <si>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</si>
  <si>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</si>
  <si>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</si>
  <si>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</si>
  <si>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</si>
  <si>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</si>
  <si>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</si>
  <si>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</si>
  <si>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</si>
  <si>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</si>
  <si>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</si>
  <si>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</si>
  <si>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</si>
  <si>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</si>
  <si>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</si>
  <si>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</si>
  <si>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</si>
  <si>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</si>
  <si>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</si>
  <si>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</si>
  <si>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</si>
  <si>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</si>
  <si>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</si>
  <si>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</si>
  <si>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</si>
  <si>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</si>
  <si>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</si>
  <si>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</si>
  <si>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</si>
  <si>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</si>
  <si>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</si>
  <si>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</si>
  <si>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</si>
  <si>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</si>
  <si>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</si>
  <si>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</si>
  <si>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</si>
  <si>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</si>
  <si>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</si>
  <si>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</si>
  <si>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</si>
  <si>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</si>
  <si>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</si>
  <si>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</si>
  <si>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</si>
  <si>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</si>
  <si>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</si>
  <si>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</si>
  <si>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</si>
  <si>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</si>
  <si>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</si>
  <si>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</si>
  <si>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</si>
  <si>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</si>
  <si>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</si>
  <si>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</si>
  <si>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</si>
  <si>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</si>
  <si>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</si>
  <si>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</si>
  <si>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</si>
  <si>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</si>
  <si>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</si>
  <si>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</si>
  <si>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</si>
  <si>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</si>
  <si>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</si>
  <si>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</si>
  <si>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</si>
  <si>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</si>
  <si>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</si>
  <si>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</si>
  <si>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</si>
  <si>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</si>
  <si>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</si>
  <si>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</si>
  <si>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</si>
  <si>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</si>
  <si>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</si>
  <si>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</si>
  <si>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</si>
  <si>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</si>
  <si>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</si>
  <si>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</si>
  <si>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</si>
  <si>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</si>
  <si>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</si>
  <si>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</si>
  <si>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</si>
  <si>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</si>
  <si>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</si>
  <si>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</si>
  <si>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</si>
  <si>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</si>
  <si>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</si>
  <si>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</si>
  <si>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</si>
  <si>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</si>
  <si>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</si>
  <si>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</si>
  <si>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</si>
  <si>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</si>
  <si>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</si>
  <si>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</si>
  <si>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</si>
  <si>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</si>
  <si>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</si>
  <si>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</si>
  <si>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</si>
  <si>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</si>
  <si>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</si>
  <si>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</si>
  <si>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</si>
  <si>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</si>
  <si>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</si>
  <si>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</si>
  <si>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</si>
  <si>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</si>
  <si>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</si>
  <si>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</si>
  <si>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</si>
  <si>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</si>
  <si>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</si>
  <si>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</si>
  <si>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</si>
  <si>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</si>
  <si>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</si>
  <si>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</si>
  <si>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</si>
  <si>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</si>
  <si>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</si>
  <si>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</si>
  <si>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</si>
  <si>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</si>
  <si>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</si>
  <si>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</si>
  <si>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</si>
  <si>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</si>
  <si>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</si>
  <si>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</si>
  <si>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</si>
  <si>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</si>
  <si>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</si>
  <si>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</si>
  <si>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</si>
  <si>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</si>
  <si>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</si>
  <si>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</si>
  <si>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</si>
  <si>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</si>
  <si>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</si>
  <si>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</si>
  <si>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</si>
  <si>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</si>
  <si>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</si>
  <si>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</si>
  <si>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</si>
  <si>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</si>
  <si>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</si>
  <si>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</si>
  <si>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</si>
  <si>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</si>
  <si>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</si>
  <si>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</si>
  <si>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</si>
  <si>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</si>
  <si>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</si>
  <si>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</si>
  <si>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</si>
  <si>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</si>
  <si>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</si>
  <si>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</si>
  <si>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</si>
  <si>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</si>
  <si>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</si>
  <si>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</si>
  <si>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</si>
  <si>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</si>
  <si>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</si>
  <si>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</si>
  <si>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</si>
  <si>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</si>
  <si>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</si>
  <si>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</si>
  <si>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</si>
  <si>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</si>
  <si>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</si>
  <si>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</si>
  <si>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</si>
  <si>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</si>
  <si>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</si>
  <si>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</si>
  <si>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</si>
  <si>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</si>
  <si>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</si>
  <si>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</si>
  <si>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</si>
  <si>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</si>
  <si>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</si>
  <si>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</si>
  <si>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</si>
  <si>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</si>
  <si>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</si>
  <si>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</si>
  <si>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</si>
  <si>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</si>
  <si>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</si>
  <si>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</si>
  <si>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</si>
  <si>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</si>
  <si>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</si>
  <si>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</si>
  <si>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</si>
  <si>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</si>
  <si>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</si>
  <si>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</si>
  <si>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</si>
  <si>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</si>
  <si>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</si>
  <si>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</si>
  <si>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</si>
  <si>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</si>
  <si>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</si>
  <si>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</si>
  <si>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</si>
  <si>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</si>
  <si>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</si>
  <si>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</si>
  <si>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</si>
  <si>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</si>
  <si>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</si>
  <si>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</si>
  <si>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</si>
  <si>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</si>
  <si>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</si>
  <si>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</si>
  <si>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</si>
  <si>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</si>
  <si>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</si>
  <si>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</si>
  <si>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</si>
  <si>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</si>
  <si>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</si>
  <si>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</si>
  <si>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</si>
  <si>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</si>
  <si>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</si>
  <si>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</si>
  <si>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</si>
  <si>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</si>
  <si>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</si>
  <si>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</si>
  <si>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</si>
  <si>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</si>
  <si>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</si>
  <si>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</si>
  <si>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</si>
  <si>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</si>
  <si>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</si>
  <si>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</si>
  <si>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</si>
  <si>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</si>
  <si>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</si>
  <si>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</si>
  <si>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</si>
  <si>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</si>
  <si>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</si>
  <si>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</si>
  <si>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</si>
  <si>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</si>
  <si>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</si>
  <si>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</si>
  <si>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</si>
  <si>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</si>
  <si>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</si>
  <si>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</si>
  <si>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</si>
  <si>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</si>
  <si>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</si>
  <si>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</si>
  <si>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</si>
  <si>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</si>
  <si>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</si>
  <si>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</si>
  <si>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</si>
  <si>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</si>
  <si>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</si>
  <si>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</si>
  <si>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</si>
  <si>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</si>
  <si>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</si>
  <si>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</si>
  <si>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</si>
  <si>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</si>
  <si>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</si>
  <si>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</si>
  <si>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</si>
  <si>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</si>
  <si>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</si>
  <si>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</si>
  <si>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</si>
  <si>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</si>
  <si>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</si>
  <si>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</si>
  <si>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</si>
  <si>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</si>
  <si>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</si>
  <si>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</si>
  <si>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</si>
  <si>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</si>
  <si>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</si>
  <si>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</si>
  <si>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</si>
  <si>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</si>
  <si>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</si>
  <si>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</si>
  <si>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</si>
  <si>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</si>
  <si>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</si>
  <si>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</si>
  <si>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</si>
  <si>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</si>
  <si>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</si>
  <si>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</si>
  <si>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</si>
  <si>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</si>
  <si>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</si>
  <si>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</si>
  <si>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</si>
  <si>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</si>
  <si>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</si>
  <si>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</si>
  <si>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</si>
  <si>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</si>
  <si>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</si>
  <si>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</si>
  <si>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</si>
  <si>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</si>
  <si>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</si>
  <si>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</si>
  <si>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条件が合えば可</t>
  </si>
  <si>
    <t>完全暗転必須</t>
  </si>
  <si>
    <t>なくても良い</t>
  </si>
  <si>
    <t>使わない</t>
  </si>
  <si>
    <t>要</t>
  </si>
  <si>
    <t>応相談</t>
  </si>
  <si>
    <t>中型トラック</t>
  </si>
  <si>
    <t>ステージ上・フロアの両方</t>
  </si>
  <si>
    <t>搬入間口と搬入経路のサイズと写真</t>
    <rPh sb="0" eb="2">
      <t>ハンニュウ</t>
    </rPh>
    <rPh sb="2" eb="4">
      <t>マグチ</t>
    </rPh>
    <rPh sb="5" eb="7">
      <t>ハンニュウ</t>
    </rPh>
    <rPh sb="7" eb="9">
      <t>ケイロ</t>
    </rPh>
    <rPh sb="14" eb="16">
      <t>シャシン</t>
    </rPh>
    <phoneticPr fontId="1"/>
  </si>
  <si>
    <t>2F以上応相談</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</si>
</sst>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620024</xdr:colOff>
      <xdr:row>63</xdr:row>
      <xdr:rowOff>120953</xdr:rowOff>
    </xdr:from>
    <xdr:to>
      <xdr:col>9</xdr:col>
      <xdr:colOff>691910</xdr:colOff>
      <xdr:row>74</xdr:row>
      <xdr:rowOff>116815</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22972" y="16636944"/>
          <a:ext cx="4241320" cy="26646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584080</xdr:colOff>
      <xdr:row>75</xdr:row>
      <xdr:rowOff>29859</xdr:rowOff>
    </xdr:from>
    <xdr:to>
      <xdr:col>9</xdr:col>
      <xdr:colOff>691910</xdr:colOff>
      <xdr:row>76</xdr:row>
      <xdr:rowOff>62958</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887028" y="19457265"/>
          <a:ext cx="4277264"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en-US" altLang="ja-JP" sz="1100" b="1"/>
              <a:t>12</a:t>
            </a:r>
            <a:r>
              <a:rPr kumimoji="1" lang="ja-JP" altLang="en-US" sz="1100" b="1"/>
              <a:t>　ｍ</a:t>
            </a:r>
          </a:p>
        </xdr:txBody>
      </xdr:sp>
    </xdr:grpSp>
    <xdr:clientData/>
  </xdr:twoCellAnchor>
  <xdr:twoCellAnchor>
    <xdr:from>
      <xdr:col>10</xdr:col>
      <xdr:colOff>89858</xdr:colOff>
      <xdr:row>63</xdr:row>
      <xdr:rowOff>132364</xdr:rowOff>
    </xdr:from>
    <xdr:to>
      <xdr:col>11</xdr:col>
      <xdr:colOff>94643</xdr:colOff>
      <xdr:row>74</xdr:row>
      <xdr:rowOff>107831</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299080" y="16648355"/>
          <a:ext cx="651766" cy="2644264"/>
          <a:chOff x="5340582"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40582" y="13224473"/>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10</a:t>
            </a:r>
            <a:r>
              <a:rPr kumimoji="1" lang="ja-JP" altLang="en-US" sz="1100" b="1"/>
              <a:t>ｍ</a:t>
            </a:r>
          </a:p>
        </xdr:txBody>
      </xdr:sp>
    </xdr:grpSp>
    <xdr:clientData/>
  </xdr:twoCellAnchor>
  <xdr:twoCellAnchor>
    <xdr:from>
      <xdr:col>3</xdr:col>
      <xdr:colOff>629010</xdr:colOff>
      <xdr:row>77</xdr:row>
      <xdr:rowOff>188702</xdr:rowOff>
    </xdr:from>
    <xdr:to>
      <xdr:col>9</xdr:col>
      <xdr:colOff>718868</xdr:colOff>
      <xdr:row>92</xdr:row>
      <xdr:rowOff>36285</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931958" y="20101344"/>
          <a:ext cx="4259292" cy="348685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18</xdr:col>
      <xdr:colOff>546258</xdr:colOff>
      <xdr:row>70</xdr:row>
      <xdr:rowOff>152760</xdr:rowOff>
    </xdr:from>
    <xdr:to>
      <xdr:col>20</xdr:col>
      <xdr:colOff>182181</xdr:colOff>
      <xdr:row>75</xdr:row>
      <xdr:rowOff>80873</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185503" y="18367076"/>
          <a:ext cx="732197" cy="1141203"/>
          <a:chOff x="5296967"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296967" y="13564262"/>
            <a:ext cx="677334" cy="57221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5</xdr:col>
      <xdr:colOff>764732</xdr:colOff>
      <xdr:row>92</xdr:row>
      <xdr:rowOff>108150</xdr:rowOff>
    </xdr:from>
    <xdr:to>
      <xdr:col>7</xdr:col>
      <xdr:colOff>611038</xdr:colOff>
      <xdr:row>93</xdr:row>
      <xdr:rowOff>98929</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3361642" y="23660060"/>
          <a:ext cx="1337957" cy="233397"/>
          <a:chOff x="1076477" y="14975857"/>
          <a:chExt cx="4160761" cy="260605"/>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2303111" y="14975857"/>
            <a:ext cx="1928142" cy="2606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2</a:t>
            </a:r>
            <a:r>
              <a:rPr kumimoji="1" lang="ja-JP" altLang="en-US" sz="1400" b="1" baseline="0"/>
              <a:t> </a:t>
            </a:r>
            <a:r>
              <a:rPr kumimoji="1" lang="ja-JP" altLang="en-US" sz="1400" b="1"/>
              <a:t>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524537</xdr:colOff>
      <xdr:row>68</xdr:row>
      <xdr:rowOff>188703</xdr:rowOff>
    </xdr:from>
    <xdr:to>
      <xdr:col>3</xdr:col>
      <xdr:colOff>444446</xdr:colOff>
      <xdr:row>71</xdr:row>
      <xdr:rowOff>206673</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85127" y="17917783"/>
          <a:ext cx="962267" cy="74582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158023</xdr:colOff>
      <xdr:row>68</xdr:row>
      <xdr:rowOff>215661</xdr:rowOff>
    </xdr:from>
    <xdr:to>
      <xdr:col>11</xdr:col>
      <xdr:colOff>422334</xdr:colOff>
      <xdr:row>71</xdr:row>
      <xdr:rowOff>188703</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367245" y="17944741"/>
          <a:ext cx="911292" cy="700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10</xdr:col>
      <xdr:colOff>134787</xdr:colOff>
      <xdr:row>60</xdr:row>
      <xdr:rowOff>23191</xdr:rowOff>
    </xdr:from>
    <xdr:to>
      <xdr:col>11</xdr:col>
      <xdr:colOff>494222</xdr:colOff>
      <xdr:row>62</xdr:row>
      <xdr:rowOff>239987</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6344009" y="15829299"/>
          <a:ext cx="1006416" cy="6840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35366</xdr:colOff>
      <xdr:row>74</xdr:row>
      <xdr:rowOff>145072</xdr:rowOff>
    </xdr:from>
    <xdr:to>
      <xdr:col>11</xdr:col>
      <xdr:colOff>512193</xdr:colOff>
      <xdr:row>74</xdr:row>
      <xdr:rowOff>145072</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6244588" y="19329860"/>
          <a:ext cx="1123808"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394800</xdr:colOff>
      <xdr:row>74</xdr:row>
      <xdr:rowOff>142914</xdr:rowOff>
    </xdr:from>
    <xdr:to>
      <xdr:col>3</xdr:col>
      <xdr:colOff>521179</xdr:colOff>
      <xdr:row>74</xdr:row>
      <xdr:rowOff>142914</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655390" y="19327702"/>
          <a:ext cx="1168737" cy="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B1" zoomScale="106" zoomScaleNormal="106" zoomScaleSheetLayoutView="106" workbookViewId="0">
      <selection activeCell="K86" sqref="K8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165</v>
      </c>
      <c r="D2" s="154"/>
      <c r="E2" s="33" t="s">
        <v>5</v>
      </c>
      <c r="F2" s="35" t="str">
        <f>VLOOKUP($C$2,'R6_制作団体一覧'!A:H,2,FALSE)</f>
        <v>演劇</v>
      </c>
      <c r="G2" s="32" t="s">
        <v>2</v>
      </c>
      <c r="H2" s="36" t="str">
        <f>VLOOKUP($C$2,'R6_制作団体一覧'!A:H,3,FALSE)</f>
        <v>演劇</v>
      </c>
      <c r="I2" s="33" t="s">
        <v>20</v>
      </c>
      <c r="J2" s="35" t="str">
        <f>VLOOKUP($C$2,'R6_制作団体一覧'!A:H,5,FALSE)</f>
        <v>A区分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株式会社劇団民藝</v>
      </c>
      <c r="D3" s="151"/>
      <c r="E3" s="151"/>
      <c r="F3" s="151"/>
      <c r="G3" s="151"/>
      <c r="H3" s="33" t="s">
        <v>4</v>
      </c>
      <c r="I3" s="152" t="str">
        <f>VLOOKUP($C$2,'R6_制作団体一覧'!A:H,7,FALSE)</f>
        <v>株式会社劇団民藝</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591</v>
      </c>
      <c r="G13" s="158"/>
      <c r="H13" s="123" t="s">
        <v>51</v>
      </c>
      <c r="I13" s="124"/>
      <c r="J13" s="124"/>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12</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5</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582</v>
      </c>
      <c r="H16" s="165"/>
      <c r="I16" s="166" t="s">
        <v>49</v>
      </c>
      <c r="J16" s="167"/>
      <c r="K16" s="121" t="s">
        <v>582</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2</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583</v>
      </c>
      <c r="G18" s="145"/>
      <c r="H18" s="116" t="s">
        <v>55</v>
      </c>
      <c r="I18" s="111"/>
      <c r="J18" s="111"/>
      <c r="K18" s="129" t="s">
        <v>584</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585</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586</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587</v>
      </c>
      <c r="G21" s="130"/>
      <c r="H21" s="131" t="s">
        <v>59</v>
      </c>
      <c r="I21" s="132"/>
      <c r="J21" s="132"/>
      <c r="K21" s="58">
        <v>50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588</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2.5</v>
      </c>
      <c r="H23" s="74" t="s">
        <v>43</v>
      </c>
      <c r="I23" s="75" t="s">
        <v>61</v>
      </c>
      <c r="J23" s="73">
        <v>12</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t="s">
        <v>589</v>
      </c>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586</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590</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2</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50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8">
      <formula>#REF!="令和3年度の応募時に提出した"</formula>
    </cfRule>
    <cfRule type="expression" dxfId="18" priority="19">
      <formula>#REF!="令和2年度の応募時に提出した"</formula>
    </cfRule>
    <cfRule type="expression" dxfId="17" priority="20">
      <formula>#REF!="令和元年度の応募時に提出した"</formula>
    </cfRule>
  </conditionalFormatting>
  <conditionalFormatting sqref="B13:B14 F13:F16 B16:B19 F18:F19 H19 K19">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0">
      <formula>#REF!="令和3年度の応募時に提出した"</formula>
    </cfRule>
    <cfRule type="expression" dxfId="10" priority="11">
      <formula>#REF!="令和2年度の応募時に提出した"</formula>
    </cfRule>
    <cfRule type="expression" dxfId="9" priority="12">
      <formula>#REF!="令和元年度の応募時に提出した"</formula>
    </cfRule>
  </conditionalFormatting>
  <conditionalFormatting sqref="F17">
    <cfRule type="expression" dxfId="8" priority="9">
      <formula>#REF!="令和4年度の応募時に提出した"</formula>
    </cfRule>
  </conditionalFormatting>
  <conditionalFormatting sqref="H19:H20">
    <cfRule type="expression" dxfId="7" priority="14">
      <formula>#REF!="令和3年度の応募時に提出した"</formula>
    </cfRule>
    <cfRule type="expression" dxfId="6" priority="15">
      <formula>#REF!="令和2年度の応募時に提出した"</formula>
    </cfRule>
    <cfRule type="expression" dxfId="5" priority="16">
      <formula>#REF!="令和元年度の応募時に提出した"</formula>
    </cfRule>
  </conditionalFormatting>
  <conditionalFormatting sqref="H20">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D052</v>
      </c>
      <c r="B2" s="83" t="str">
        <f>①ヒアリングシートについて!F2</f>
        <v>演劇</v>
      </c>
      <c r="C2" s="83" t="str">
        <f>①ヒアリングシートについて!H2</f>
        <v>演劇</v>
      </c>
      <c r="D2" s="83" t="str">
        <f>①ヒアリングシートについて!J2</f>
        <v>A区分</v>
      </c>
      <c r="E2" s="83" t="str">
        <f>①ヒアリングシートについて!L2</f>
        <v>D</v>
      </c>
      <c r="F2" s="83" t="str">
        <f>①ヒアリングシートについて!C3</f>
        <v>株式会社劇団民藝</v>
      </c>
      <c r="G2" s="83" t="str">
        <f>①ヒアリングシートについて!I3</f>
        <v>株式会社劇団民藝</v>
      </c>
      <c r="H2" s="83" t="str">
        <f>①ヒアリングシートについて!F13</f>
        <v>2F以上応相談</v>
      </c>
      <c r="I2" s="83">
        <f>①ヒアリングシートについて!K13</f>
        <v>100</v>
      </c>
      <c r="J2" s="83">
        <f>①ヒアリングシートについて!G14</f>
        <v>12</v>
      </c>
      <c r="K2" s="83">
        <f>①ヒアリングシートについて!J14</f>
        <v>10</v>
      </c>
      <c r="L2" s="83">
        <f>①ヒアリングシートについて!G15</f>
        <v>5</v>
      </c>
      <c r="M2" s="83" t="str">
        <f>①ヒアリングシートについて!G16</f>
        <v>条件が合えば可</v>
      </c>
      <c r="N2" s="83" t="str">
        <f>①ヒアリングシートについて!K16</f>
        <v>条件が合えば可</v>
      </c>
      <c r="O2" s="83">
        <f>①ヒアリングシートについて!G17</f>
        <v>2</v>
      </c>
      <c r="P2" s="83">
        <f>①ヒアリングシートについて!J17</f>
        <v>2</v>
      </c>
      <c r="Q2" s="83" t="str">
        <f>①ヒアリングシートについて!F18</f>
        <v>完全暗転必須</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50</v>
      </c>
      <c r="X2" s="83" t="str">
        <f>①ヒアリングシートについて!F22</f>
        <v>中型トラック</v>
      </c>
      <c r="Y2" s="83">
        <f>①ヒアリングシートについて!I22</f>
        <v>1</v>
      </c>
      <c r="Z2" s="83">
        <f>①ヒアリングシートについて!G23</f>
        <v>2.5</v>
      </c>
      <c r="AA2" s="83">
        <f>①ヒアリングシートについて!J23</f>
        <v>12</v>
      </c>
      <c r="AB2" s="83" t="str">
        <f>①ヒアリングシートについて!F27</f>
        <v>要</v>
      </c>
      <c r="AC2" s="83" t="str">
        <f>①ヒアリングシートについて!F28</f>
        <v>搬入間口と搬入経路のサイズと写真</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2023-11-07T03:54:48Z</cp:lastPrinted>
  <dcterms:created xsi:type="dcterms:W3CDTF">2017-09-27T00:12:11Z</dcterms:created>
  <dcterms:modified xsi:type="dcterms:W3CDTF">2023-11-08T02:50:06Z</dcterms:modified>
</cp:coreProperties>
</file>