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221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52" i="3" l="1"/>
  <c r="H2" i="3"/>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1" i="3"/>
  <c r="J50" i="3"/>
  <c r="G50" i="3"/>
  <c r="I3" i="3"/>
  <c r="G2" i="15"/>
  <c r="C3" i="3"/>
  <c r="F2" i="15"/>
  <c r="L2" i="3"/>
  <c r="E2" i="15"/>
  <c r="C2" i="15"/>
  <c r="J2" i="3"/>
  <c r="D2" i="15"/>
</calcChain>
</file>

<file path=xl/sharedStrings.xml><?xml version="1.0" encoding="utf-8"?>
<sst xmlns="http://schemas.openxmlformats.org/spreadsheetml/2006/main" count="1346" uniqueCount="592">
  <si>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</si>
  <si>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</si>
  <si>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</si>
  <si>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</si>
  <si>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</si>
  <si>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</si>
  <si>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</si>
  <si>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</si>
  <si>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</si>
  <si>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</si>
  <si>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</si>
  <si>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</si>
  <si>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</si>
  <si>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</si>
  <si>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</si>
  <si>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</si>
  <si>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</si>
  <si>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</si>
  <si>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</si>
  <si>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</si>
  <si>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</si>
  <si>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</si>
  <si>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</si>
  <si>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</si>
  <si>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</si>
  <si>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</si>
  <si>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</si>
  <si>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</si>
  <si>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</si>
  <si>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</si>
  <si>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</si>
  <si>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</si>
  <si>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</si>
  <si>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</si>
  <si>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</si>
  <si>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</si>
  <si>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</si>
  <si>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</si>
  <si>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</si>
  <si>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</si>
  <si>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</si>
  <si>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</si>
  <si>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</si>
  <si>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</si>
  <si>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</si>
  <si>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</si>
  <si>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</si>
  <si>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</si>
  <si>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</si>
  <si>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</si>
  <si>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</si>
  <si>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</si>
  <si>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</si>
  <si>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</si>
  <si>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</si>
  <si>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</si>
  <si>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</si>
  <si>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</si>
  <si>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</si>
  <si>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</si>
  <si>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</si>
  <si>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</si>
  <si>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</si>
  <si>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</si>
  <si>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</si>
  <si>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</si>
  <si>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</si>
  <si>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</si>
  <si>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</si>
  <si>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</si>
  <si>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</si>
  <si>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</si>
  <si>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</si>
  <si>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</si>
  <si>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</si>
  <si>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</si>
  <si>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</si>
  <si>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</si>
  <si>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</si>
  <si>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</si>
  <si>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</si>
  <si>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</si>
  <si>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</si>
  <si>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</si>
  <si>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</si>
  <si>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</si>
  <si>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</si>
  <si>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</si>
  <si>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</si>
  <si>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</si>
  <si>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</si>
  <si>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</si>
  <si>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</si>
  <si>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</si>
  <si>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</si>
  <si>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</si>
  <si>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</si>
  <si>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</si>
  <si>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</si>
  <si>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</si>
  <si>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</si>
  <si>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</si>
  <si>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</si>
  <si>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</si>
  <si>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</si>
  <si>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</si>
  <si>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</si>
  <si>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</si>
  <si>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</si>
  <si>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</si>
  <si>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</si>
  <si>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</si>
  <si>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</si>
  <si>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</si>
  <si>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</si>
  <si>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</si>
  <si>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</si>
  <si>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</si>
  <si>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</si>
  <si>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</si>
  <si>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</si>
  <si>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</si>
  <si>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</si>
  <si>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</si>
  <si>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</si>
  <si>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</si>
  <si>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</si>
  <si>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</si>
  <si>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</si>
  <si>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</si>
  <si>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</si>
  <si>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</si>
  <si>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</si>
  <si>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</si>
  <si>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</si>
  <si>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</si>
  <si>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</si>
  <si>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</si>
  <si>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</si>
  <si>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</si>
  <si>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</si>
  <si>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</si>
  <si>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</si>
  <si>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</si>
  <si>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</si>
  <si>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</si>
  <si>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</si>
  <si>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</si>
  <si>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</si>
  <si>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</si>
  <si>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</si>
  <si>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</si>
  <si>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</si>
  <si>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</si>
  <si>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</si>
  <si>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</si>
  <si>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</si>
  <si>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</si>
  <si>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</si>
  <si>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</si>
  <si>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</si>
  <si>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</si>
  <si>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</si>
  <si>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</si>
  <si>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</si>
  <si>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</si>
  <si>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</si>
  <si>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</si>
  <si>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</si>
  <si>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</si>
  <si>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</si>
  <si>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</si>
  <si>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</si>
  <si>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</si>
  <si>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</si>
  <si>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</si>
  <si>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</si>
  <si>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</si>
  <si>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</si>
  <si>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</si>
  <si>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</si>
  <si>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</si>
  <si>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</si>
  <si>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</si>
  <si>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</si>
  <si>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</si>
  <si>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</si>
  <si>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</si>
  <si>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</si>
  <si>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</si>
  <si>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</si>
  <si>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</si>
  <si>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</si>
  <si>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</si>
  <si>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</si>
  <si>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</si>
  <si>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</si>
  <si>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</si>
  <si>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</si>
  <si>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</si>
  <si>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</si>
  <si>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</si>
  <si>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</si>
  <si>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</si>
  <si>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</si>
  <si>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</si>
  <si>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</si>
  <si>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</si>
  <si>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</si>
  <si>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</si>
  <si>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</si>
  <si>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</si>
  <si>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</si>
  <si>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</si>
  <si>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</si>
  <si>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</si>
  <si>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</si>
  <si>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</si>
  <si>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</si>
  <si>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</si>
  <si>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</si>
  <si>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</si>
  <si>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</si>
  <si>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</si>
  <si>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</si>
  <si>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</si>
  <si>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</si>
  <si>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</si>
  <si>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</si>
  <si>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</si>
  <si>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</si>
  <si>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</si>
  <si>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</si>
  <si>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</si>
  <si>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</si>
  <si>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</si>
  <si>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</si>
  <si>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</si>
  <si>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</si>
  <si>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</si>
  <si>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</si>
  <si>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</si>
  <si>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</si>
  <si>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</si>
  <si>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</si>
  <si>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</si>
  <si>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</si>
  <si>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</si>
  <si>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</si>
  <si>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</si>
  <si>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</si>
  <si>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</si>
  <si>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</si>
  <si>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</si>
  <si>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</si>
  <si>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</si>
  <si>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</si>
  <si>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</si>
  <si>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</si>
  <si>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</si>
  <si>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</si>
  <si>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</si>
  <si>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</si>
  <si>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</si>
  <si>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</si>
  <si>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</si>
  <si>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</si>
  <si>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</si>
  <si>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</si>
  <si>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</si>
  <si>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</si>
  <si>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</si>
  <si>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</si>
  <si>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</si>
  <si>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</si>
  <si>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</si>
  <si>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</si>
  <si>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</si>
  <si>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</si>
  <si>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</si>
  <si>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</si>
  <si>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</si>
  <si>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</si>
  <si>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</si>
  <si>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</si>
  <si>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</si>
  <si>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</si>
  <si>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</si>
  <si>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</si>
  <si>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</si>
  <si>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</si>
  <si>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</si>
  <si>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</si>
  <si>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</si>
  <si>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</si>
  <si>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</si>
  <si>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</si>
  <si>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</si>
  <si>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</si>
  <si>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</si>
  <si>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</si>
  <si>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</si>
  <si>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</si>
  <si>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</si>
  <si>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</si>
  <si>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</si>
  <si>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</si>
  <si>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</si>
  <si>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</si>
  <si>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</si>
  <si>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</si>
  <si>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</si>
  <si>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</si>
  <si>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</si>
  <si>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</si>
  <si>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</si>
  <si>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</si>
  <si>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</si>
  <si>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</si>
  <si>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</si>
  <si>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</si>
  <si>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</si>
  <si>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</si>
  <si>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</si>
  <si>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</si>
  <si>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</si>
  <si>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</si>
  <si>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</si>
  <si>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</si>
  <si>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</si>
  <si>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</si>
  <si>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</si>
  <si>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</si>
  <si>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</si>
  <si>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</si>
  <si>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</si>
  <si>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</si>
  <si>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</si>
  <si>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</si>
  <si>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</si>
  <si>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</si>
  <si>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</si>
  <si>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</si>
  <si>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</si>
  <si>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</si>
  <si>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</si>
  <si>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</si>
  <si>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</si>
  <si>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</si>
  <si>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</si>
  <si>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</si>
  <si>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</si>
  <si>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</si>
  <si>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</si>
  <si>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</si>
  <si>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</si>
  <si>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</si>
  <si>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</si>
  <si>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</si>
  <si>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</si>
  <si>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</si>
  <si>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</si>
  <si>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</si>
  <si>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</si>
  <si>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</si>
  <si>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</si>
  <si>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</si>
  <si>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</si>
  <si>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</si>
  <si>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</si>
  <si>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</si>
  <si>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</si>
  <si>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</si>
  <si>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</si>
  <si>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</si>
  <si>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</si>
  <si>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</si>
  <si>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</si>
  <si>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</si>
  <si>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</si>
  <si>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</si>
  <si>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</si>
  <si>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</si>
  <si>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</si>
  <si>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</si>
  <si>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</si>
  <si>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</si>
  <si>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</si>
  <si>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</si>
  <si>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</si>
  <si>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</si>
  <si>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</si>
  <si>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</si>
  <si>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</si>
  <si>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</si>
  <si>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</si>
  <si>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</si>
  <si>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</si>
  <si>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</si>
  <si>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</si>
  <si>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</si>
  <si>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</si>
  <si>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</si>
  <si>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</si>
  <si>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</si>
  <si>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</si>
  <si>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</si>
  <si>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</si>
  <si>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</si>
  <si>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</si>
  <si>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</si>
  <si>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</si>
  <si>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</si>
  <si>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</si>
  <si>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</si>
  <si>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</si>
  <si>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</si>
  <si>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</si>
  <si>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</si>
  <si>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</si>
  <si>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</si>
  <si>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</si>
  <si>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</si>
  <si>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</si>
  <si>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</si>
  <si>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</si>
  <si>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</si>
  <si>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</si>
  <si>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</si>
  <si>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</si>
  <si>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</si>
  <si>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</si>
  <si>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</si>
  <si>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</si>
  <si>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</si>
  <si>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</si>
  <si>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</si>
  <si>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</si>
  <si>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</si>
  <si>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</si>
  <si>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</si>
  <si>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</si>
  <si>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</si>
  <si>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</si>
  <si>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</si>
  <si>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</si>
  <si>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</si>
  <si>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</si>
  <si>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</si>
  <si>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</si>
  <si>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</si>
  <si>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</si>
  <si>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</si>
  <si>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</si>
  <si>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</si>
  <si>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</si>
  <si>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</si>
  <si>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</si>
  <si>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</si>
  <si>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</si>
  <si>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</si>
  <si>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</si>
  <si>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</si>
  <si>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</si>
  <si>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</si>
  <si>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</si>
  <si>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</si>
  <si>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</si>
  <si>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</si>
  <si>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</si>
  <si>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</si>
  <si>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</si>
  <si>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</si>
  <si>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</si>
  <si>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</si>
  <si>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</si>
  <si>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</si>
  <si>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</si>
  <si>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</si>
  <si>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</si>
  <si>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</si>
  <si>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</si>
  <si>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</si>
  <si>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</si>
  <si>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</si>
  <si>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</si>
  <si>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</si>
  <si>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</si>
  <si>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</si>
  <si>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</si>
  <si>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</si>
  <si>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</si>
  <si>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</si>
  <si>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</si>
  <si>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</si>
  <si>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</si>
  <si>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</si>
  <si>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</si>
  <si>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</si>
  <si>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</si>
  <si>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</si>
  <si>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</si>
  <si>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</si>
  <si>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</si>
  <si>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</si>
  <si>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</si>
  <si>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</si>
  <si>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</si>
  <si>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</si>
  <si>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</si>
  <si>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</si>
  <si>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</si>
  <si>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</si>
  <si>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</si>
  <si>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</si>
  <si>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</si>
  <si>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</si>
  <si>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</si>
  <si>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</si>
  <si>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</si>
  <si>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</si>
  <si>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</si>
  <si>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</si>
  <si>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</si>
  <si>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</si>
  <si>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</si>
  <si>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</si>
  <si>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</si>
  <si>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</si>
  <si>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</si>
  <si>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</si>
  <si>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</si>
  <si>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</si>
  <si>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</si>
  <si>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</si>
  <si>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</si>
  <si>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</si>
  <si>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</si>
  <si>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</si>
  <si>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</si>
  <si>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</si>
  <si>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</si>
  <si>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</si>
  <si>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</si>
  <si>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</si>
  <si>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</si>
  <si>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</si>
  <si>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</si>
  <si>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</si>
  <si>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</si>
  <si>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</si>
  <si>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</si>
  <si>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</si>
  <si>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</si>
  <si>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</si>
  <si>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</si>
  <si>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</si>
  <si>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</si>
  <si>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</si>
  <si>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</si>
  <si>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</si>
  <si>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</si>
  <si>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</si>
  <si>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</si>
  <si>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</si>
  <si>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</si>
  <si>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</si>
  <si>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</si>
  <si>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</si>
  <si>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</si>
  <si>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</si>
  <si>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</si>
  <si>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</si>
  <si>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</si>
  <si>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</si>
  <si>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</si>
  <si>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</si>
  <si>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</si>
  <si>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</si>
  <si>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</si>
  <si>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</si>
  <si>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</si>
  <si>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2F以上可(エレベーター必須)</t>
  </si>
  <si>
    <t>可</t>
  </si>
  <si>
    <t>条件が合えば可</t>
  </si>
  <si>
    <t>7割程度必要</t>
  </si>
  <si>
    <t>なくても良い</t>
  </si>
  <si>
    <t>使わない</t>
  </si>
  <si>
    <t>要</t>
  </si>
  <si>
    <t>必須</t>
  </si>
  <si>
    <t>中型トラック</t>
  </si>
  <si>
    <t>フロアからステージまでの高さが分かれば教えて下さい</t>
    <rPh sb="12" eb="13">
      <t>タカ</t>
    </rPh>
    <rPh sb="15" eb="16">
      <t>ワ</t>
    </rPh>
    <rPh sb="19" eb="20">
      <t>オシ</t>
    </rPh>
    <rPh sb="22" eb="23">
      <t>クダ</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</si>
</sst>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482421"/>
          <a:ext cx="6861406" cy="9863326"/>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4</xdr:col>
      <xdr:colOff>53161</xdr:colOff>
      <xdr:row>54</xdr:row>
      <xdr:rowOff>98886</xdr:rowOff>
    </xdr:from>
    <xdr:to>
      <xdr:col>9</xdr:col>
      <xdr:colOff>634031</xdr:colOff>
      <xdr:row>63</xdr:row>
      <xdr:rowOff>21144</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804016" y="14536168"/>
          <a:ext cx="3751023" cy="195232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239759</xdr:colOff>
      <xdr:row>84</xdr:row>
      <xdr:rowOff>135996</xdr:rowOff>
    </xdr:from>
    <xdr:to>
      <xdr:col>9</xdr:col>
      <xdr:colOff>651480</xdr:colOff>
      <xdr:row>85</xdr:row>
      <xdr:rowOff>190675</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2189688" y="21746963"/>
          <a:ext cx="3934174" cy="297297"/>
          <a:chOff x="1076477" y="15001005"/>
          <a:chExt cx="4160761" cy="274094"/>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1797988" y="15001005"/>
            <a:ext cx="2635182" cy="27409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広さは鑑賞人数により変動します。</a:t>
            </a:r>
          </a:p>
        </xdr:txBody>
      </xdr:sp>
    </xdr:grpSp>
    <xdr:clientData/>
  </xdr:twoCellAnchor>
  <xdr:twoCellAnchor>
    <xdr:from>
      <xdr:col>9</xdr:col>
      <xdr:colOff>198116</xdr:colOff>
      <xdr:row>54</xdr:row>
      <xdr:rowOff>136097</xdr:rowOff>
    </xdr:from>
    <xdr:to>
      <xdr:col>10</xdr:col>
      <xdr:colOff>201350</xdr:colOff>
      <xdr:row>62</xdr:row>
      <xdr:rowOff>180045</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5670498" y="14594328"/>
          <a:ext cx="740074" cy="1859090"/>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4.5</a:t>
            </a:r>
            <a:r>
              <a:rPr kumimoji="1" lang="ja-JP" altLang="en-US" sz="1100" b="1"/>
              <a:t>ｍ</a:t>
            </a:r>
          </a:p>
        </xdr:txBody>
      </xdr:sp>
    </xdr:grpSp>
    <xdr:clientData/>
  </xdr:twoCellAnchor>
  <xdr:twoCellAnchor>
    <xdr:from>
      <xdr:col>4</xdr:col>
      <xdr:colOff>177954</xdr:colOff>
      <xdr:row>71</xdr:row>
      <xdr:rowOff>81434</xdr:rowOff>
    </xdr:from>
    <xdr:to>
      <xdr:col>10</xdr:col>
      <xdr:colOff>1</xdr:colOff>
      <xdr:row>84</xdr:row>
      <xdr:rowOff>24651</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928809" y="18317083"/>
          <a:ext cx="3655314" cy="2816713"/>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10</xdr:col>
      <xdr:colOff>481573</xdr:colOff>
      <xdr:row>70</xdr:row>
      <xdr:rowOff>31476</xdr:rowOff>
    </xdr:from>
    <xdr:to>
      <xdr:col>12</xdr:col>
      <xdr:colOff>19293</xdr:colOff>
      <xdr:row>73</xdr:row>
      <xdr:rowOff>108357</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rot="2866286">
          <a:off x="6762676" y="18173911"/>
          <a:ext cx="804735" cy="948498"/>
          <a:chOff x="5333920"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33920" y="1361793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a:t>
            </a:r>
            <a:r>
              <a:rPr kumimoji="1" lang="en-US" altLang="ja-JP" sz="1400" b="1"/>
              <a:t>1.8</a:t>
            </a:r>
            <a:r>
              <a:rPr kumimoji="1" lang="ja-JP" altLang="en-US" sz="1400" b="1"/>
              <a:t>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9</xdr:col>
      <xdr:colOff>422002</xdr:colOff>
      <xdr:row>64</xdr:row>
      <xdr:rowOff>37606</xdr:rowOff>
    </xdr:from>
    <xdr:to>
      <xdr:col>10</xdr:col>
      <xdr:colOff>569803</xdr:colOff>
      <xdr:row>72</xdr:row>
      <xdr:rowOff>43978</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rot="2880427">
          <a:off x="4861129" y="17207869"/>
          <a:ext cx="1774677" cy="81091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22843" y="17324200"/>
          <a:ext cx="732196" cy="2025609"/>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43409" y="17324200"/>
          <a:ext cx="783376" cy="2025609"/>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88197" y="17324200"/>
          <a:ext cx="732197" cy="2025609"/>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099779" y="17324200"/>
          <a:ext cx="590365" cy="215952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45958" y="16603634"/>
          <a:ext cx="4631731" cy="310362"/>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16</xdr:col>
      <xdr:colOff>454590</xdr:colOff>
      <xdr:row>61</xdr:row>
      <xdr:rowOff>107636</xdr:rowOff>
    </xdr:from>
    <xdr:to>
      <xdr:col>25</xdr:col>
      <xdr:colOff>206799</xdr:colOff>
      <xdr:row>62</xdr:row>
      <xdr:rowOff>181198</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9997562" y="16138391"/>
          <a:ext cx="4685440" cy="316180"/>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9</xdr:col>
      <xdr:colOff>282345</xdr:colOff>
      <xdr:row>65</xdr:row>
      <xdr:rowOff>175566</xdr:rowOff>
    </xdr:from>
    <xdr:to>
      <xdr:col>9</xdr:col>
      <xdr:colOff>515742</xdr:colOff>
      <xdr:row>73</xdr:row>
      <xdr:rowOff>179985</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rot="2881003">
          <a:off x="4898744" y="18032775"/>
          <a:ext cx="1945363" cy="233397"/>
          <a:chOff x="1076477" y="14846330"/>
          <a:chExt cx="4160761" cy="451071"/>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2349061" y="14846330"/>
            <a:ext cx="1591184" cy="451071"/>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4.5</a:t>
            </a:r>
            <a:r>
              <a:rPr kumimoji="1" lang="ja-JP" altLang="en-US" sz="1400" b="1"/>
              <a:t>ｍ</a:t>
            </a:r>
          </a:p>
        </xdr:txBody>
      </xdr:sp>
    </xdr:grpSp>
    <xdr:clientData/>
  </xdr:twoCellAnchor>
  <xdr:twoCellAnchor>
    <xdr:from>
      <xdr:col>4</xdr:col>
      <xdr:colOff>118025</xdr:colOff>
      <xdr:row>61</xdr:row>
      <xdr:rowOff>84904</xdr:rowOff>
    </xdr:from>
    <xdr:to>
      <xdr:col>9</xdr:col>
      <xdr:colOff>604946</xdr:colOff>
      <xdr:row>63</xdr:row>
      <xdr:rowOff>23269</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2067954" y="16115659"/>
          <a:ext cx="4009374" cy="423601"/>
          <a:chOff x="1076477" y="14811898"/>
          <a:chExt cx="4160761" cy="577383"/>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2749539" y="14811898"/>
            <a:ext cx="731471" cy="57738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noAutofit/>
          </a:bodyPr>
          <a:lstStyle/>
          <a:p>
            <a:pPr algn="ctr"/>
            <a:r>
              <a:rPr kumimoji="1" lang="en-US" altLang="ja-JP" sz="1400" b="1"/>
              <a:t>9</a:t>
            </a:r>
            <a:r>
              <a:rPr kumimoji="1" lang="ja-JP" altLang="en-US" sz="1400" b="1"/>
              <a:t>ｍ</a:t>
            </a:r>
          </a:p>
        </xdr:txBody>
      </xdr:sp>
    </xdr:grpSp>
    <xdr:clientData/>
  </xdr:twoCellAnchor>
  <xdr:twoCellAnchor>
    <xdr:from>
      <xdr:col>1</xdr:col>
      <xdr:colOff>508336</xdr:colOff>
      <xdr:row>72</xdr:row>
      <xdr:rowOff>173617</xdr:rowOff>
    </xdr:from>
    <xdr:to>
      <xdr:col>4</xdr:col>
      <xdr:colOff>23267</xdr:colOff>
      <xdr:row>79</xdr:row>
      <xdr:rowOff>5815</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735191" y="18630304"/>
          <a:ext cx="1038931" cy="137946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3</xdr:col>
      <xdr:colOff>522397</xdr:colOff>
      <xdr:row>64</xdr:row>
      <xdr:rowOff>194382</xdr:rowOff>
    </xdr:from>
    <xdr:to>
      <xdr:col>5</xdr:col>
      <xdr:colOff>265068</xdr:colOff>
      <xdr:row>67</xdr:row>
      <xdr:rowOff>216765</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691573" y="16882764"/>
          <a:ext cx="906029" cy="685497"/>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06455" y="14458231"/>
          <a:ext cx="1694107" cy="268450"/>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67017" y="14461543"/>
          <a:ext cx="1694107" cy="268450"/>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50</xdr:row>
      <xdr:rowOff>162870</xdr:rowOff>
    </xdr:from>
    <xdr:to>
      <xdr:col>14</xdr:col>
      <xdr:colOff>152401</xdr:colOff>
      <xdr:row>51</xdr:row>
      <xdr:rowOff>149745</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7171880" y="13716000"/>
          <a:ext cx="577254" cy="20209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307077</xdr:colOff>
      <xdr:row>50</xdr:row>
      <xdr:rowOff>116336</xdr:rowOff>
    </xdr:from>
    <xdr:to>
      <xdr:col>15</xdr:col>
      <xdr:colOff>389904</xdr:colOff>
      <xdr:row>51</xdr:row>
      <xdr:rowOff>106524</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7903810" y="13669466"/>
          <a:ext cx="577254" cy="205409"/>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70119</xdr:colOff>
      <xdr:row>57</xdr:row>
      <xdr:rowOff>30059</xdr:rowOff>
    </xdr:from>
    <xdr:to>
      <xdr:col>15</xdr:col>
      <xdr:colOff>76745</xdr:colOff>
      <xdr:row>64</xdr:row>
      <xdr:rowOff>180714</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7303997" y="16005188"/>
          <a:ext cx="1721190"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12</xdr:col>
      <xdr:colOff>4265</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6492" y="12112924"/>
          <a:ext cx="3710913"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topLeftCell="A22" zoomScale="85" zoomScaleNormal="85" zoomScaleSheetLayoutView="85" workbookViewId="0">
      <selection activeCell="Q20" sqref="Q20"/>
    </sheetView>
  </sheetViews>
  <sheetFormatPr defaultColWidth="9"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zoomScale="106" zoomScaleNormal="106" zoomScaleSheetLayoutView="106" workbookViewId="0">
      <selection activeCell="Q13" sqref="Q13"/>
    </sheetView>
  </sheetViews>
  <sheetFormatPr defaultColWidth="9"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155</v>
      </c>
      <c r="D2" s="154"/>
      <c r="E2" s="33" t="s">
        <v>5</v>
      </c>
      <c r="F2" s="35" t="str">
        <f>VLOOKUP($C$2,'R6_制作団体一覧'!A:H,2,FALSE)</f>
        <v>伝統芸能</v>
      </c>
      <c r="G2" s="32" t="s">
        <v>2</v>
      </c>
      <c r="H2" s="36" t="str">
        <f>VLOOKUP($C$2,'R6_制作団体一覧'!A:H,3,FALSE)</f>
        <v>人形浄瑠璃</v>
      </c>
      <c r="I2" s="33" t="s">
        <v>20</v>
      </c>
      <c r="J2" s="35" t="str">
        <f>VLOOKUP($C$2,'R6_制作団体一覧'!A:H,5,FALSE)</f>
        <v>A区分</v>
      </c>
      <c r="K2" s="33" t="s">
        <v>3</v>
      </c>
      <c r="L2" s="35" t="str">
        <f>VLOOKUP($C$2,'R6_制作団体一覧'!A:H,6,FALSE)</f>
        <v>C</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糸あやつり人形一糸座</v>
      </c>
      <c r="D3" s="151"/>
      <c r="E3" s="151"/>
      <c r="F3" s="151"/>
      <c r="G3" s="151"/>
      <c r="H3" s="33" t="s">
        <v>4</v>
      </c>
      <c r="I3" s="152" t="str">
        <f>VLOOKUP($C$2,'R6_制作団体一覧'!A:H,7,FALSE)</f>
        <v>一般社団法人一糸座</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582</v>
      </c>
      <c r="G13" s="158"/>
      <c r="H13" s="123" t="s">
        <v>51</v>
      </c>
      <c r="I13" s="124"/>
      <c r="J13" s="124"/>
      <c r="K13" s="58">
        <v>60</v>
      </c>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8</v>
      </c>
      <c r="H14" s="62" t="s">
        <v>43</v>
      </c>
      <c r="I14" s="63" t="s">
        <v>45</v>
      </c>
      <c r="J14" s="64">
        <v>4</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v>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584</v>
      </c>
      <c r="H16" s="165"/>
      <c r="I16" s="166" t="s">
        <v>49</v>
      </c>
      <c r="J16" s="167"/>
      <c r="K16" s="121" t="s">
        <v>583</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1.8</v>
      </c>
      <c r="H17" s="62" t="s">
        <v>43</v>
      </c>
      <c r="I17" s="60" t="s">
        <v>46</v>
      </c>
      <c r="J17" s="61">
        <v>1.8</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585</v>
      </c>
      <c r="G18" s="145"/>
      <c r="H18" s="116" t="s">
        <v>55</v>
      </c>
      <c r="I18" s="111"/>
      <c r="J18" s="111"/>
      <c r="K18" s="129" t="s">
        <v>586</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587</v>
      </c>
      <c r="G19" s="142"/>
      <c r="H19" s="133" t="s">
        <v>53</v>
      </c>
      <c r="I19" s="134"/>
      <c r="J19" s="134"/>
      <c r="K19" s="145"/>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t="s">
        <v>588</v>
      </c>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589</v>
      </c>
      <c r="G21" s="130"/>
      <c r="H21" s="131" t="s">
        <v>59</v>
      </c>
      <c r="I21" s="132"/>
      <c r="J21" s="132"/>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590</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2.2000000000000002</v>
      </c>
      <c r="H23" s="74" t="s">
        <v>43</v>
      </c>
      <c r="I23" s="75" t="s">
        <v>61</v>
      </c>
      <c r="J23" s="73">
        <v>6.7</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588</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t="s">
        <v>591</v>
      </c>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1.8</v>
      </c>
      <c r="H50" s="149"/>
      <c r="I50" s="26" t="s">
        <v>7</v>
      </c>
      <c r="J50" s="148">
        <f>J17</f>
        <v>1.8</v>
      </c>
      <c r="K50" s="149"/>
      <c r="L50" s="25"/>
      <c r="M50" s="25"/>
      <c r="N50" s="39"/>
      <c r="X50" s="39"/>
      <c r="Y50" s="39"/>
      <c r="Z50" s="39"/>
    </row>
    <row r="51" spans="1:26" ht="16.899999999999999" customHeight="1" x14ac:dyDescent="0.15">
      <c r="A51" s="25"/>
      <c r="B51" s="170" t="s">
        <v>8</v>
      </c>
      <c r="C51" s="170"/>
      <c r="D51" s="170"/>
      <c r="E51" s="170"/>
      <c r="F51" s="170"/>
      <c r="G51" s="168" t="str">
        <f>F21</f>
        <v>必須</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f>K21</f>
        <v>10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6.899999999999999" customHeight="1" x14ac:dyDescent="0.15">
      <c r="B102" s="25"/>
      <c r="C102" s="25"/>
      <c r="D102" s="25"/>
      <c r="E102" s="25"/>
    </row>
    <row r="103" spans="1:13" ht="13.15" customHeight="1" x14ac:dyDescent="0.15">
      <c r="A103" s="25"/>
      <c r="B103" s="25"/>
      <c r="C103" s="25"/>
      <c r="D103" s="25"/>
      <c r="E103" s="25"/>
      <c r="M103" s="25"/>
    </row>
    <row r="104" spans="1:13" ht="13.15" customHeight="1" x14ac:dyDescent="0.15">
      <c r="A104" s="25"/>
      <c r="B104" s="25"/>
      <c r="C104" s="25"/>
      <c r="M104" s="25"/>
    </row>
    <row r="105" spans="1:13" x14ac:dyDescent="0.15">
      <c r="A105" s="25"/>
      <c r="B105" s="25"/>
      <c r="M105" s="25"/>
    </row>
    <row r="106" spans="1:13" ht="16.899999999999999"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17">
      <formula>#REF!="令和4年度の応募時に提出した"</formula>
    </cfRule>
    <cfRule type="expression" dxfId="18" priority="18">
      <formula>#REF!="令和3年度の応募時に提出した"</formula>
    </cfRule>
    <cfRule type="expression" dxfId="17" priority="19">
      <formula>#REF!="令和2年度の応募時に提出した"</formula>
    </cfRule>
    <cfRule type="expression" dxfId="16" priority="20">
      <formula>#REF!="令和元年度の応募時に提出した"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9">
      <formula>#REF!="令和4年度の応募時に提出した"</formula>
    </cfRule>
    <cfRule type="expression" dxfId="10" priority="10">
      <formula>#REF!="令和3年度の応募時に提出した"</formula>
    </cfRule>
    <cfRule type="expression" dxfId="9" priority="11">
      <formula>#REF!="令和2年度の応募時に提出した"</formula>
    </cfRule>
    <cfRule type="expression" dxfId="8" priority="12">
      <formula>#REF!="令和元年度の応募時に提出した"</formula>
    </cfRule>
  </conditionalFormatting>
  <conditionalFormatting sqref="H19:H20">
    <cfRule type="expression" dxfId="7" priority="13">
      <formula>#REF!="令和4年度の応募時に提出した"</formula>
    </cfRule>
    <cfRule type="expression" dxfId="6" priority="14">
      <formula>#REF!="令和3年度の応募時に提出した"</formula>
    </cfRule>
    <cfRule type="expression" dxfId="5" priority="15">
      <formula>#REF!="令和2年度の応募時に提出した"</formula>
    </cfRule>
    <cfRule type="expression" dxfId="4" priority="16">
      <formula>#REF!="令和元年度の応募時に提出した"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C041</v>
      </c>
      <c r="B2" s="83" t="str">
        <f>①ヒアリングシートについて!F2</f>
        <v>伝統芸能</v>
      </c>
      <c r="C2" s="83" t="str">
        <f>①ヒアリングシートについて!H2</f>
        <v>人形浄瑠璃</v>
      </c>
      <c r="D2" s="83" t="str">
        <f>①ヒアリングシートについて!J2</f>
        <v>A区分</v>
      </c>
      <c r="E2" s="83" t="str">
        <f>①ヒアリングシートについて!L2</f>
        <v>C</v>
      </c>
      <c r="F2" s="83" t="str">
        <f>①ヒアリングシートについて!C3</f>
        <v>糸あやつり人形一糸座</v>
      </c>
      <c r="G2" s="83" t="str">
        <f>①ヒアリングシートについて!I3</f>
        <v>一般社団法人一糸座</v>
      </c>
      <c r="H2" s="83" t="str">
        <f>①ヒアリングシートについて!F13</f>
        <v>2F以上可(エレベーター必須)</v>
      </c>
      <c r="I2" s="83">
        <f>①ヒアリングシートについて!K13</f>
        <v>60</v>
      </c>
      <c r="J2" s="83">
        <f>①ヒアリングシートについて!G14</f>
        <v>8</v>
      </c>
      <c r="K2" s="83">
        <f>①ヒアリングシートについて!J14</f>
        <v>4</v>
      </c>
      <c r="L2" s="83">
        <f>①ヒアリングシートについて!G15</f>
        <v>3</v>
      </c>
      <c r="M2" s="83" t="str">
        <f>①ヒアリングシートについて!G16</f>
        <v>条件が合えば可</v>
      </c>
      <c r="N2" s="83" t="str">
        <f>①ヒアリングシートについて!K16</f>
        <v>可</v>
      </c>
      <c r="O2" s="83">
        <f>①ヒアリングシートについて!G17</f>
        <v>1.8</v>
      </c>
      <c r="P2" s="83">
        <f>①ヒアリングシートについて!J17</f>
        <v>1.8</v>
      </c>
      <c r="Q2" s="83" t="str">
        <f>①ヒアリングシートについて!F18</f>
        <v>7割程度必要</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要</v>
      </c>
      <c r="V2" s="83" t="str">
        <f>①ヒアリングシートについて!F21</f>
        <v>必須</v>
      </c>
      <c r="W2" s="83">
        <f>①ヒアリングシートについて!K21</f>
        <v>10</v>
      </c>
      <c r="X2" s="83" t="str">
        <f>①ヒアリングシートについて!F22</f>
        <v>中型トラック</v>
      </c>
      <c r="Y2" s="83">
        <f>①ヒアリングシートについて!I22</f>
        <v>1</v>
      </c>
      <c r="Z2" s="83">
        <f>①ヒアリングシートについて!G23</f>
        <v>2.2000000000000002</v>
      </c>
      <c r="AA2" s="83">
        <f>①ヒアリングシートについて!J23</f>
        <v>6.7</v>
      </c>
      <c r="AB2" s="83" t="str">
        <f>①ヒアリングシートについて!F27</f>
        <v>要</v>
      </c>
      <c r="AC2" s="83" t="str">
        <f>①ヒアリングシートについて!F28</f>
        <v>フロアからステージまでの高さが分かれば教えて下さい</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033</cp:lastModifiedBy>
  <cp:lastPrinted>2023-10-30T11:01:16Z</cp:lastPrinted>
  <dcterms:created xsi:type="dcterms:W3CDTF">2017-09-27T00:12:11Z</dcterms:created>
  <dcterms:modified xsi:type="dcterms:W3CDTF">2023-11-07T06:30:48Z</dcterms:modified>
</cp:coreProperties>
</file>