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05.手引き・様式\01.団体用\"/>
    </mc:Choice>
  </mc:AlternateContent>
  <bookViews>
    <workbookView xWindow="-120" yWindow="-120" windowWidth="29040" windowHeight="15840" tabRatio="785" firstSheet="2" activeTab="11"/>
  </bookViews>
  <sheets>
    <sheet name="【様式1】" sheetId="14" r:id="rId1"/>
    <sheet name="【様式２】" sheetId="2" r:id="rId2"/>
    <sheet name="【様式３】" sheetId="3" r:id="rId3"/>
    <sheet name="【様式４】 WS" sheetId="4" r:id="rId4"/>
    <sheet name="【日当計算シート】" sheetId="21" r:id="rId5"/>
    <sheet name="【様式５】WS" sheetId="5" r:id="rId6"/>
    <sheet name="【様式４】 本公演" sheetId="16" r:id="rId7"/>
    <sheet name="【様式５】本公演（レンタカー①）" sheetId="18" r:id="rId8"/>
    <sheet name="【様式５】本公演 (団体所有車両①）" sheetId="22" r:id="rId9"/>
    <sheet name="【様式５】本公演 (自家用車①）" sheetId="23" r:id="rId10"/>
    <sheet name="【様式７】 " sheetId="6" r:id="rId11"/>
    <sheet name="【様式8】" sheetId="20" r:id="rId12"/>
    <sheet name="【様式9】" sheetId="12" r:id="rId13"/>
    <sheet name="【様式10】" sheetId="13" r:id="rId14"/>
  </sheets>
  <definedNames>
    <definedName name="_xlnm.Print_Area" localSheetId="0">【様式1】!$A$2:$S$61</definedName>
    <definedName name="_xlnm.Print_Area" localSheetId="13">【様式10】!$A$2:$P$39</definedName>
    <definedName name="_xlnm.Print_Area" localSheetId="1">【様式２】!$A$2:$AP$84</definedName>
    <definedName name="_xlnm.Print_Area" localSheetId="2">【様式３】!$A$2:$I$29</definedName>
    <definedName name="_xlnm.Print_Area" localSheetId="3">'【様式４】 WS'!$A$2:$BQ$41</definedName>
    <definedName name="_xlnm.Print_Area" localSheetId="6">'【様式４】 本公演'!$A$1:$BR$57</definedName>
    <definedName name="_xlnm.Print_Area" localSheetId="5">【様式５】WS!$A$1:$Y$39</definedName>
    <definedName name="_xlnm.Print_Area" localSheetId="9">'【様式５】本公演 (自家用車①）'!$A$1:$Y$39</definedName>
    <definedName name="_xlnm.Print_Area" localSheetId="8">'【様式５】本公演 (団体所有車両①）'!$A$1:$Y$39</definedName>
    <definedName name="_xlnm.Print_Area" localSheetId="7">'【様式５】本公演（レンタカー①）'!$A$1:$Y$39</definedName>
    <definedName name="_xlnm.Print_Area" localSheetId="10">'【様式７】 '!$A$2:$AD$37</definedName>
    <definedName name="_xlnm.Print_Area" localSheetId="11">【様式8】!$A$2:$S$61</definedName>
    <definedName name="_xlnm.Print_Area" localSheetId="12">【様式9】!$A$2:$S$44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3" l="1"/>
  <c r="B13" i="23"/>
  <c r="K35" i="23"/>
  <c r="L35" i="23" s="1"/>
  <c r="E35" i="23"/>
  <c r="F35" i="23" s="1"/>
  <c r="K34" i="23"/>
  <c r="L34" i="23" s="1"/>
  <c r="E34" i="23"/>
  <c r="F34" i="23" s="1"/>
  <c r="K33" i="23"/>
  <c r="L33" i="23" s="1"/>
  <c r="E33" i="23"/>
  <c r="F33" i="23" s="1"/>
  <c r="O28" i="23"/>
  <c r="M28" i="23"/>
  <c r="K28" i="23"/>
  <c r="H28" i="23"/>
  <c r="I27" i="23" s="1"/>
  <c r="I28" i="23" s="1"/>
  <c r="W27" i="23"/>
  <c r="B27" i="23"/>
  <c r="W26" i="23"/>
  <c r="B26" i="23"/>
  <c r="W25" i="23"/>
  <c r="B25" i="23"/>
  <c r="W24" i="23"/>
  <c r="B24" i="23"/>
  <c r="W23" i="23"/>
  <c r="W22" i="23"/>
  <c r="W21" i="23"/>
  <c r="W20" i="23"/>
  <c r="W19" i="23"/>
  <c r="W18" i="23"/>
  <c r="W17" i="23"/>
  <c r="W16" i="23"/>
  <c r="W15" i="23"/>
  <c r="W14" i="23"/>
  <c r="W13" i="23"/>
  <c r="W12" i="23"/>
  <c r="W11" i="23"/>
  <c r="H2" i="23"/>
  <c r="E2" i="23"/>
  <c r="K35" i="22"/>
  <c r="L35" i="22" s="1"/>
  <c r="E35" i="22"/>
  <c r="F35" i="22" s="1"/>
  <c r="K34" i="22"/>
  <c r="L34" i="22" s="1"/>
  <c r="E34" i="22"/>
  <c r="F34" i="22" s="1"/>
  <c r="K33" i="22"/>
  <c r="L33" i="22" s="1"/>
  <c r="E33" i="22"/>
  <c r="F33" i="22" s="1"/>
  <c r="O28" i="22"/>
  <c r="M28" i="22"/>
  <c r="K28" i="22"/>
  <c r="I28" i="22"/>
  <c r="H28" i="22"/>
  <c r="W27" i="22"/>
  <c r="B27" i="22"/>
  <c r="W26" i="22"/>
  <c r="B26" i="22"/>
  <c r="W25" i="22"/>
  <c r="B25" i="22"/>
  <c r="W24" i="22"/>
  <c r="B24" i="22"/>
  <c r="W23" i="22"/>
  <c r="B23" i="22"/>
  <c r="W22" i="22"/>
  <c r="B22" i="22"/>
  <c r="W21" i="22"/>
  <c r="B21" i="22"/>
  <c r="W20" i="22"/>
  <c r="B20" i="22"/>
  <c r="W19" i="22"/>
  <c r="W18" i="22"/>
  <c r="B18" i="22"/>
  <c r="W17" i="22"/>
  <c r="B17" i="22"/>
  <c r="W16" i="22"/>
  <c r="B16" i="22"/>
  <c r="W15" i="22"/>
  <c r="W14" i="22"/>
  <c r="B14" i="22"/>
  <c r="W13" i="22"/>
  <c r="B13" i="22"/>
  <c r="W12" i="22"/>
  <c r="B12" i="22"/>
  <c r="W11" i="22"/>
  <c r="H2" i="22"/>
  <c r="E2" i="22"/>
  <c r="N23" i="16"/>
  <c r="N22" i="16"/>
  <c r="N21" i="16"/>
  <c r="U28" i="23" l="1"/>
  <c r="U29" i="23"/>
  <c r="U28" i="22"/>
  <c r="U29" i="22" s="1"/>
  <c r="BD6" i="4"/>
  <c r="BD7" i="4"/>
  <c r="BD8" i="4"/>
  <c r="BD9" i="4"/>
  <c r="BD10" i="4"/>
  <c r="M54" i="20" l="1"/>
  <c r="M53" i="20"/>
  <c r="M51" i="20"/>
  <c r="M59" i="20"/>
  <c r="M58" i="20"/>
  <c r="M57" i="20"/>
  <c r="M56" i="20"/>
  <c r="M52" i="20"/>
  <c r="M9" i="12"/>
  <c r="M8" i="12"/>
  <c r="M7" i="12"/>
  <c r="B15" i="5" l="1"/>
  <c r="B11" i="5"/>
  <c r="W19" i="5"/>
  <c r="W18" i="5"/>
  <c r="W17" i="5"/>
  <c r="W16" i="5"/>
  <c r="W15" i="5"/>
  <c r="W14" i="5"/>
  <c r="W13" i="5"/>
  <c r="W12" i="5"/>
  <c r="W11" i="5"/>
  <c r="BD24" i="4"/>
  <c r="AF24" i="4"/>
  <c r="AD24" i="4"/>
  <c r="AA24" i="4"/>
  <c r="V24" i="4"/>
  <c r="R24" i="4"/>
  <c r="N24" i="4"/>
  <c r="B24" i="4"/>
  <c r="AC24" i="4" s="1"/>
  <c r="BD23" i="4"/>
  <c r="AF23" i="4"/>
  <c r="AD23" i="4"/>
  <c r="AA23" i="4"/>
  <c r="V23" i="4"/>
  <c r="R23" i="4"/>
  <c r="N23" i="4"/>
  <c r="B23" i="4"/>
  <c r="AC23" i="4" s="1"/>
  <c r="BD22" i="4"/>
  <c r="AF22" i="4"/>
  <c r="AD22" i="4"/>
  <c r="AA22" i="4"/>
  <c r="V22" i="4"/>
  <c r="R22" i="4"/>
  <c r="N22" i="4"/>
  <c r="B22" i="4"/>
  <c r="AC22" i="4" s="1"/>
  <c r="BD21" i="4"/>
  <c r="AF21" i="4"/>
  <c r="AD21" i="4"/>
  <c r="AA21" i="4"/>
  <c r="V21" i="4"/>
  <c r="R21" i="4"/>
  <c r="N21" i="4"/>
  <c r="B21" i="4"/>
  <c r="AC21" i="4" s="1"/>
  <c r="BD20" i="4"/>
  <c r="AF20" i="4"/>
  <c r="AD20" i="4"/>
  <c r="AA20" i="4"/>
  <c r="V20" i="4"/>
  <c r="R20" i="4"/>
  <c r="N20" i="4"/>
  <c r="B20" i="4"/>
  <c r="AC20" i="4" s="1"/>
  <c r="BD19" i="4"/>
  <c r="AF19" i="4"/>
  <c r="AD19" i="4"/>
  <c r="AA19" i="4"/>
  <c r="V19" i="4"/>
  <c r="R19" i="4"/>
  <c r="N19" i="4"/>
  <c r="B19" i="4"/>
  <c r="AC19" i="4" s="1"/>
  <c r="BD18" i="4"/>
  <c r="AF18" i="4"/>
  <c r="AD18" i="4"/>
  <c r="AA18" i="4"/>
  <c r="V18" i="4"/>
  <c r="R18" i="4"/>
  <c r="N18" i="4"/>
  <c r="B18" i="4"/>
  <c r="AC18" i="4" s="1"/>
  <c r="BD17" i="4"/>
  <c r="AF17" i="4"/>
  <c r="AD17" i="4"/>
  <c r="AA17" i="4"/>
  <c r="V17" i="4"/>
  <c r="R17" i="4"/>
  <c r="N17" i="4"/>
  <c r="B17" i="4"/>
  <c r="AC17" i="4" s="1"/>
  <c r="BD16" i="4"/>
  <c r="AF16" i="4"/>
  <c r="AD16" i="4"/>
  <c r="AA16" i="4"/>
  <c r="V16" i="4"/>
  <c r="R16" i="4"/>
  <c r="N16" i="4"/>
  <c r="B16" i="4"/>
  <c r="AC16" i="4" s="1"/>
  <c r="BD15" i="4"/>
  <c r="AF15" i="4"/>
  <c r="AD15" i="4"/>
  <c r="AA15" i="4"/>
  <c r="V15" i="4"/>
  <c r="R15" i="4"/>
  <c r="N15" i="4"/>
  <c r="B15" i="4"/>
  <c r="AC15" i="4" s="1"/>
  <c r="BD14" i="4"/>
  <c r="AF14" i="4"/>
  <c r="AD14" i="4"/>
  <c r="AA14" i="4"/>
  <c r="V14" i="4"/>
  <c r="R14" i="4"/>
  <c r="N14" i="4"/>
  <c r="B14" i="4"/>
  <c r="AC14" i="4" s="1"/>
  <c r="BD13" i="4"/>
  <c r="AF13" i="4"/>
  <c r="AD13" i="4"/>
  <c r="AA13" i="4"/>
  <c r="V13" i="4"/>
  <c r="R13" i="4"/>
  <c r="N13" i="4"/>
  <c r="B13" i="4"/>
  <c r="AC13" i="4" s="1"/>
  <c r="BD12" i="4"/>
  <c r="AF12" i="4"/>
  <c r="AD12" i="4"/>
  <c r="AA12" i="4"/>
  <c r="V12" i="4"/>
  <c r="R12" i="4"/>
  <c r="N12" i="4"/>
  <c r="B12" i="4"/>
  <c r="AC12" i="4" s="1"/>
  <c r="AF10" i="4"/>
  <c r="AD10" i="4"/>
  <c r="AA10" i="4"/>
  <c r="V10" i="4"/>
  <c r="R10" i="4"/>
  <c r="N10" i="4"/>
  <c r="B10" i="4"/>
  <c r="AC10" i="4" s="1"/>
  <c r="AF9" i="4"/>
  <c r="AD9" i="4"/>
  <c r="AA9" i="4"/>
  <c r="V9" i="4"/>
  <c r="R9" i="4"/>
  <c r="N9" i="4"/>
  <c r="B9" i="4"/>
  <c r="AC9" i="4" s="1"/>
  <c r="AF8" i="4"/>
  <c r="AD8" i="4"/>
  <c r="AA8" i="4"/>
  <c r="V8" i="4"/>
  <c r="R8" i="4"/>
  <c r="N8" i="4"/>
  <c r="B8" i="4"/>
  <c r="AC8" i="4" s="1"/>
  <c r="AF7" i="4"/>
  <c r="AD7" i="4"/>
  <c r="AA7" i="4"/>
  <c r="V7" i="4"/>
  <c r="R7" i="4"/>
  <c r="N7" i="4"/>
  <c r="B7" i="4"/>
  <c r="AC7" i="4" s="1"/>
  <c r="AF6" i="4"/>
  <c r="AD6" i="4"/>
  <c r="AA6" i="4"/>
  <c r="V6" i="4"/>
  <c r="R6" i="4"/>
  <c r="N6" i="4"/>
  <c r="B6" i="4"/>
  <c r="AC6" i="4" s="1"/>
  <c r="W19" i="18"/>
  <c r="B19" i="18"/>
  <c r="W18" i="18"/>
  <c r="B18" i="18"/>
  <c r="W17" i="18"/>
  <c r="B17" i="18"/>
  <c r="W16" i="18"/>
  <c r="B16" i="18"/>
  <c r="W15" i="18"/>
  <c r="B15" i="18"/>
  <c r="W14" i="18"/>
  <c r="B14" i="18"/>
  <c r="W13" i="18"/>
  <c r="B13" i="18"/>
  <c r="W12" i="18"/>
  <c r="B12" i="18"/>
  <c r="W11" i="18"/>
  <c r="B11" i="18"/>
  <c r="V31" i="16"/>
  <c r="R31" i="16"/>
  <c r="N31" i="16"/>
  <c r="B31" i="16"/>
  <c r="V30" i="16"/>
  <c r="R30" i="16"/>
  <c r="N30" i="16"/>
  <c r="B30" i="16"/>
  <c r="V29" i="16"/>
  <c r="R29" i="16"/>
  <c r="N29" i="16"/>
  <c r="B29" i="16"/>
  <c r="V28" i="16"/>
  <c r="R28" i="16"/>
  <c r="N28" i="16"/>
  <c r="B28" i="16"/>
  <c r="V27" i="16"/>
  <c r="R27" i="16"/>
  <c r="N27" i="16"/>
  <c r="B27" i="16"/>
  <c r="V26" i="16"/>
  <c r="R26" i="16"/>
  <c r="N26" i="16"/>
  <c r="B26" i="16"/>
  <c r="V25" i="16"/>
  <c r="R25" i="16"/>
  <c r="N25" i="16"/>
  <c r="B25" i="16"/>
  <c r="V24" i="16"/>
  <c r="R24" i="16"/>
  <c r="N24" i="16"/>
  <c r="B24" i="16"/>
  <c r="V20" i="16"/>
  <c r="R20" i="16"/>
  <c r="N20" i="16"/>
  <c r="B20" i="16"/>
  <c r="V19" i="16"/>
  <c r="R19" i="16"/>
  <c r="N19" i="16"/>
  <c r="B19" i="16"/>
  <c r="V18" i="16"/>
  <c r="R18" i="16"/>
  <c r="N18" i="16"/>
  <c r="B18" i="16"/>
  <c r="V17" i="16"/>
  <c r="R17" i="16"/>
  <c r="N17" i="16"/>
  <c r="B17" i="16"/>
  <c r="V16" i="16"/>
  <c r="R16" i="16"/>
  <c r="N16" i="16"/>
  <c r="B16" i="16"/>
  <c r="V15" i="16"/>
  <c r="R15" i="16"/>
  <c r="N15" i="16"/>
  <c r="B15" i="16"/>
  <c r="V14" i="16"/>
  <c r="R14" i="16"/>
  <c r="N14" i="16"/>
  <c r="B14" i="16"/>
  <c r="V11" i="16"/>
  <c r="R11" i="16"/>
  <c r="N11" i="16"/>
  <c r="B11" i="16"/>
  <c r="V10" i="16"/>
  <c r="R10" i="16"/>
  <c r="N10" i="16"/>
  <c r="B10" i="16"/>
  <c r="V9" i="16"/>
  <c r="R9" i="16"/>
  <c r="N9" i="16"/>
  <c r="B9" i="16"/>
  <c r="V8" i="16"/>
  <c r="R8" i="16"/>
  <c r="N8" i="16"/>
  <c r="B8" i="16"/>
  <c r="V7" i="16"/>
  <c r="R7" i="16"/>
  <c r="N7" i="16"/>
  <c r="B7" i="16"/>
  <c r="V6" i="16"/>
  <c r="R6" i="16"/>
  <c r="N6" i="16"/>
  <c r="B6" i="16"/>
  <c r="E2" i="5" l="1"/>
  <c r="H2" i="5"/>
  <c r="R26" i="13" l="1"/>
  <c r="R27" i="13"/>
  <c r="R28" i="13"/>
  <c r="R29" i="13"/>
  <c r="R30" i="13"/>
  <c r="R31" i="13"/>
  <c r="R32" i="13"/>
  <c r="R33" i="13"/>
  <c r="R34" i="13"/>
  <c r="R35" i="13"/>
  <c r="R36" i="13"/>
  <c r="R37" i="13"/>
  <c r="B7" i="3" l="1"/>
  <c r="B8" i="3"/>
  <c r="D7" i="3"/>
  <c r="D8" i="3"/>
  <c r="K35" i="18" l="1"/>
  <c r="L35" i="18" s="1"/>
  <c r="E35" i="18"/>
  <c r="F35" i="18" s="1"/>
  <c r="K34" i="18"/>
  <c r="L34" i="18" s="1"/>
  <c r="E34" i="18"/>
  <c r="F34" i="18" s="1"/>
  <c r="K33" i="18"/>
  <c r="L33" i="18" s="1"/>
  <c r="E33" i="18"/>
  <c r="F33" i="18" s="1"/>
  <c r="O28" i="18"/>
  <c r="M28" i="18"/>
  <c r="K28" i="18"/>
  <c r="I28" i="18"/>
  <c r="H28" i="18"/>
  <c r="W27" i="18"/>
  <c r="B27" i="18"/>
  <c r="W26" i="18"/>
  <c r="B26" i="18"/>
  <c r="W25" i="18"/>
  <c r="B25" i="18"/>
  <c r="W24" i="18"/>
  <c r="B24" i="18"/>
  <c r="W23" i="18"/>
  <c r="B23" i="18"/>
  <c r="W22" i="18"/>
  <c r="B22" i="18"/>
  <c r="W21" i="18"/>
  <c r="B21" i="18"/>
  <c r="W20" i="18"/>
  <c r="B20" i="18"/>
  <c r="U28" i="18"/>
  <c r="H2" i="18"/>
  <c r="E2" i="18"/>
  <c r="BD53" i="16"/>
  <c r="AF53" i="16"/>
  <c r="AD53" i="16"/>
  <c r="AA53" i="16"/>
  <c r="V53" i="16"/>
  <c r="R53" i="16"/>
  <c r="N53" i="16"/>
  <c r="B53" i="16"/>
  <c r="AC53" i="16" s="1"/>
  <c r="BD52" i="16"/>
  <c r="AF52" i="16"/>
  <c r="AD52" i="16"/>
  <c r="AA52" i="16"/>
  <c r="V52" i="16"/>
  <c r="R52" i="16"/>
  <c r="N52" i="16"/>
  <c r="B52" i="16"/>
  <c r="AC52" i="16" s="1"/>
  <c r="BD51" i="16"/>
  <c r="AF51" i="16"/>
  <c r="AD51" i="16"/>
  <c r="AC51" i="16"/>
  <c r="AA51" i="16"/>
  <c r="V51" i="16"/>
  <c r="R51" i="16"/>
  <c r="N51" i="16"/>
  <c r="B51" i="16"/>
  <c r="BD50" i="16"/>
  <c r="AF50" i="16"/>
  <c r="AD50" i="16"/>
  <c r="AA50" i="16"/>
  <c r="V50" i="16"/>
  <c r="R50" i="16"/>
  <c r="N50" i="16"/>
  <c r="B50" i="16"/>
  <c r="AC50" i="16" s="1"/>
  <c r="BD49" i="16"/>
  <c r="AF49" i="16"/>
  <c r="AD49" i="16"/>
  <c r="AC49" i="16"/>
  <c r="AA49" i="16"/>
  <c r="V49" i="16"/>
  <c r="R49" i="16"/>
  <c r="N49" i="16"/>
  <c r="B49" i="16"/>
  <c r="BD48" i="16"/>
  <c r="AF48" i="16"/>
  <c r="AD48" i="16"/>
  <c r="AA48" i="16"/>
  <c r="V48" i="16"/>
  <c r="R48" i="16"/>
  <c r="N48" i="16"/>
  <c r="B48" i="16"/>
  <c r="AC48" i="16" s="1"/>
  <c r="BD47" i="16"/>
  <c r="AF47" i="16"/>
  <c r="AD47" i="16"/>
  <c r="AC47" i="16"/>
  <c r="AA47" i="16"/>
  <c r="V47" i="16"/>
  <c r="R47" i="16"/>
  <c r="N47" i="16"/>
  <c r="B47" i="16"/>
  <c r="BD46" i="16"/>
  <c r="AF46" i="16"/>
  <c r="AD46" i="16"/>
  <c r="AA46" i="16"/>
  <c r="V46" i="16"/>
  <c r="R46" i="16"/>
  <c r="N46" i="16"/>
  <c r="B46" i="16"/>
  <c r="AC46" i="16" s="1"/>
  <c r="BD45" i="16"/>
  <c r="AF45" i="16"/>
  <c r="AD45" i="16"/>
  <c r="AC45" i="16"/>
  <c r="AA45" i="16"/>
  <c r="V45" i="16"/>
  <c r="R45" i="16"/>
  <c r="N45" i="16"/>
  <c r="B45" i="16"/>
  <c r="BD44" i="16"/>
  <c r="AF44" i="16"/>
  <c r="AD44" i="16"/>
  <c r="AA44" i="16"/>
  <c r="V44" i="16"/>
  <c r="R44" i="16"/>
  <c r="N44" i="16"/>
  <c r="B44" i="16"/>
  <c r="AC44" i="16" s="1"/>
  <c r="BD43" i="16"/>
  <c r="AF43" i="16"/>
  <c r="AD43" i="16"/>
  <c r="AC43" i="16"/>
  <c r="AA43" i="16"/>
  <c r="V43" i="16"/>
  <c r="R43" i="16"/>
  <c r="N43" i="16"/>
  <c r="B43" i="16"/>
  <c r="BD42" i="16"/>
  <c r="AF42" i="16"/>
  <c r="AD42" i="16"/>
  <c r="AA42" i="16"/>
  <c r="V42" i="16"/>
  <c r="R42" i="16"/>
  <c r="N42" i="16"/>
  <c r="B42" i="16"/>
  <c r="AC42" i="16" s="1"/>
  <c r="BD41" i="16"/>
  <c r="AF41" i="16"/>
  <c r="AD41" i="16"/>
  <c r="AA41" i="16"/>
  <c r="V41" i="16"/>
  <c r="R41" i="16"/>
  <c r="N41" i="16"/>
  <c r="B41" i="16"/>
  <c r="AC41" i="16" s="1"/>
  <c r="BD40" i="16"/>
  <c r="AF40" i="16"/>
  <c r="AD40" i="16"/>
  <c r="AA40" i="16"/>
  <c r="V40" i="16"/>
  <c r="R40" i="16"/>
  <c r="N40" i="16"/>
  <c r="B40" i="16"/>
  <c r="AC40" i="16" s="1"/>
  <c r="BD39" i="16"/>
  <c r="AF39" i="16"/>
  <c r="AD39" i="16"/>
  <c r="AC39" i="16"/>
  <c r="AA39" i="16"/>
  <c r="V39" i="16"/>
  <c r="R39" i="16"/>
  <c r="N39" i="16"/>
  <c r="B39" i="16"/>
  <c r="BD38" i="16"/>
  <c r="AF38" i="16"/>
  <c r="AD38" i="16"/>
  <c r="AA38" i="16"/>
  <c r="V38" i="16"/>
  <c r="R38" i="16"/>
  <c r="N38" i="16"/>
  <c r="B38" i="16"/>
  <c r="AC38" i="16" s="1"/>
  <c r="BD37" i="16"/>
  <c r="AF37" i="16"/>
  <c r="AD37" i="16"/>
  <c r="AC37" i="16"/>
  <c r="AA37" i="16"/>
  <c r="V37" i="16"/>
  <c r="R37" i="16"/>
  <c r="N37" i="16"/>
  <c r="B37" i="16"/>
  <c r="BD36" i="16"/>
  <c r="AF36" i="16"/>
  <c r="AD36" i="16"/>
  <c r="AA36" i="16"/>
  <c r="V36" i="16"/>
  <c r="R36" i="16"/>
  <c r="N36" i="16"/>
  <c r="B36" i="16"/>
  <c r="AC36" i="16" s="1"/>
  <c r="BD35" i="16"/>
  <c r="AF35" i="16"/>
  <c r="AD35" i="16"/>
  <c r="AC35" i="16"/>
  <c r="AA35" i="16"/>
  <c r="V35" i="16"/>
  <c r="R35" i="16"/>
  <c r="N35" i="16"/>
  <c r="B35" i="16"/>
  <c r="BD34" i="16"/>
  <c r="AF34" i="16"/>
  <c r="AD34" i="16"/>
  <c r="AA34" i="16"/>
  <c r="V34" i="16"/>
  <c r="R34" i="16"/>
  <c r="N34" i="16"/>
  <c r="B34" i="16"/>
  <c r="AC34" i="16" s="1"/>
  <c r="BD33" i="16"/>
  <c r="AF33" i="16"/>
  <c r="AD33" i="16"/>
  <c r="AC33" i="16"/>
  <c r="AA33" i="16"/>
  <c r="V33" i="16"/>
  <c r="V54" i="16" s="1"/>
  <c r="L58" i="20" s="1"/>
  <c r="R33" i="16"/>
  <c r="R54" i="16" s="1"/>
  <c r="N33" i="16"/>
  <c r="B33" i="16"/>
  <c r="BD32" i="16"/>
  <c r="AF32" i="16"/>
  <c r="AD32" i="16"/>
  <c r="AA32" i="16"/>
  <c r="V32" i="16"/>
  <c r="R32" i="16"/>
  <c r="N32" i="16"/>
  <c r="N54" i="16" s="1"/>
  <c r="B32" i="16"/>
  <c r="AC32" i="16" s="1"/>
  <c r="BD31" i="16"/>
  <c r="AF31" i="16"/>
  <c r="AD31" i="16"/>
  <c r="AC31" i="16"/>
  <c r="AA31" i="16"/>
  <c r="BD30" i="16"/>
  <c r="AF30" i="16"/>
  <c r="AD30" i="16"/>
  <c r="AA30" i="16"/>
  <c r="AC30" i="16"/>
  <c r="BD29" i="16"/>
  <c r="AF29" i="16"/>
  <c r="AD29" i="16"/>
  <c r="AC29" i="16"/>
  <c r="AA29" i="16"/>
  <c r="BD28" i="16"/>
  <c r="AF28" i="16"/>
  <c r="AD28" i="16"/>
  <c r="AA28" i="16"/>
  <c r="AC28" i="16"/>
  <c r="BD27" i="16"/>
  <c r="AF27" i="16"/>
  <c r="AD27" i="16"/>
  <c r="AC27" i="16"/>
  <c r="AA27" i="16"/>
  <c r="BD26" i="16"/>
  <c r="AF26" i="16"/>
  <c r="AD26" i="16"/>
  <c r="AA26" i="16"/>
  <c r="AC26" i="16"/>
  <c r="BD25" i="16"/>
  <c r="AF25" i="16"/>
  <c r="AD25" i="16"/>
  <c r="AC25" i="16"/>
  <c r="AA25" i="16"/>
  <c r="BD24" i="16"/>
  <c r="AF24" i="16"/>
  <c r="AD24" i="16"/>
  <c r="AA24" i="16"/>
  <c r="AC24" i="16"/>
  <c r="BD20" i="16"/>
  <c r="AF20" i="16"/>
  <c r="AD20" i="16"/>
  <c r="AC20" i="16"/>
  <c r="AA20" i="16"/>
  <c r="BD19" i="16"/>
  <c r="AF19" i="16"/>
  <c r="AD19" i="16"/>
  <c r="AA19" i="16"/>
  <c r="AC19" i="16"/>
  <c r="BD18" i="16"/>
  <c r="AF18" i="16"/>
  <c r="AD18" i="16"/>
  <c r="AC18" i="16"/>
  <c r="AA18" i="16"/>
  <c r="BD17" i="16"/>
  <c r="AF17" i="16"/>
  <c r="AD17" i="16"/>
  <c r="AA17" i="16"/>
  <c r="AC17" i="16"/>
  <c r="BD16" i="16"/>
  <c r="AF16" i="16"/>
  <c r="AD16" i="16"/>
  <c r="AC16" i="16"/>
  <c r="AA16" i="16"/>
  <c r="BD15" i="16"/>
  <c r="AF15" i="16"/>
  <c r="AD15" i="16"/>
  <c r="AA15" i="16"/>
  <c r="AC15" i="16"/>
  <c r="BD14" i="16"/>
  <c r="AF14" i="16"/>
  <c r="AD14" i="16"/>
  <c r="AC14" i="16"/>
  <c r="AA14" i="16"/>
  <c r="BD11" i="16"/>
  <c r="AF11" i="16"/>
  <c r="AD11" i="16"/>
  <c r="AA11" i="16"/>
  <c r="AC11" i="16"/>
  <c r="BD10" i="16"/>
  <c r="AF10" i="16"/>
  <c r="AD10" i="16"/>
  <c r="AC10" i="16"/>
  <c r="AA10" i="16"/>
  <c r="BD9" i="16"/>
  <c r="AF9" i="16"/>
  <c r="AD9" i="16"/>
  <c r="AA9" i="16"/>
  <c r="AC9" i="16"/>
  <c r="BD8" i="16"/>
  <c r="AF8" i="16"/>
  <c r="AD8" i="16"/>
  <c r="AC8" i="16"/>
  <c r="AA8" i="16"/>
  <c r="BD7" i="16"/>
  <c r="AF7" i="16"/>
  <c r="AD7" i="16"/>
  <c r="AA7" i="16"/>
  <c r="AC7" i="16"/>
  <c r="BD6" i="16"/>
  <c r="AF6" i="16"/>
  <c r="AD6" i="16"/>
  <c r="AC6" i="16"/>
  <c r="AA6" i="16"/>
  <c r="BK3" i="16"/>
  <c r="BE3" i="16"/>
  <c r="AA3" i="16"/>
  <c r="G2" i="16"/>
  <c r="AH2" i="16" s="1"/>
  <c r="D2" i="16"/>
  <c r="U29" i="18" l="1"/>
  <c r="L59" i="14" l="1"/>
  <c r="L59" i="20"/>
  <c r="J20" i="13"/>
  <c r="W26" i="5"/>
  <c r="W20" i="5"/>
  <c r="W21" i="5"/>
  <c r="W22" i="5"/>
  <c r="W23" i="5"/>
  <c r="W24" i="5"/>
  <c r="W25" i="5"/>
  <c r="W27" i="5"/>
  <c r="BE3" i="4" l="1"/>
  <c r="S26" i="13" l="1"/>
  <c r="S27" i="13"/>
  <c r="S28" i="13"/>
  <c r="S29" i="13"/>
  <c r="S30" i="13"/>
  <c r="S31" i="13"/>
  <c r="S32" i="13"/>
  <c r="S33" i="13"/>
  <c r="S34" i="13"/>
  <c r="S35" i="13"/>
  <c r="S36" i="13"/>
  <c r="S37" i="13"/>
  <c r="J27" i="3"/>
  <c r="J28" i="3"/>
  <c r="O21" i="12"/>
  <c r="M21" i="12"/>
  <c r="J21" i="12"/>
  <c r="B25" i="4"/>
  <c r="AC25" i="4" s="1"/>
  <c r="N25" i="4"/>
  <c r="R25" i="4"/>
  <c r="V25" i="4"/>
  <c r="AA25" i="4"/>
  <c r="AD25" i="4"/>
  <c r="AF25" i="4"/>
  <c r="BD25" i="4"/>
  <c r="B26" i="4"/>
  <c r="AC26" i="4" s="1"/>
  <c r="N26" i="4"/>
  <c r="R26" i="4"/>
  <c r="V26" i="4"/>
  <c r="AA26" i="4"/>
  <c r="AD26" i="4"/>
  <c r="AF26" i="4"/>
  <c r="BD26" i="4"/>
  <c r="O42" i="12"/>
  <c r="O41" i="12"/>
  <c r="O40" i="12"/>
  <c r="O39" i="12"/>
  <c r="O36" i="12"/>
  <c r="O37" i="12"/>
  <c r="O35" i="12"/>
  <c r="O34" i="12"/>
  <c r="O33" i="12"/>
  <c r="O32" i="12"/>
  <c r="O31" i="12"/>
  <c r="O30" i="12"/>
  <c r="O29" i="12"/>
  <c r="O28" i="12"/>
  <c r="O27" i="12"/>
  <c r="O26" i="12"/>
  <c r="O25" i="12"/>
  <c r="O24" i="12"/>
  <c r="O23" i="12"/>
  <c r="O22" i="12"/>
  <c r="O20" i="12"/>
  <c r="O19" i="12"/>
  <c r="M21" i="13"/>
  <c r="M22" i="13"/>
  <c r="M23" i="13"/>
  <c r="M24" i="13"/>
  <c r="M25" i="13"/>
  <c r="M26" i="13"/>
  <c r="M27" i="13"/>
  <c r="M28" i="13"/>
  <c r="M29" i="13"/>
  <c r="M30" i="13"/>
  <c r="M31" i="13"/>
  <c r="M32" i="13"/>
  <c r="M33" i="13"/>
  <c r="M34" i="13"/>
  <c r="M35" i="13"/>
  <c r="M36" i="13"/>
  <c r="M37" i="13"/>
  <c r="M20" i="13"/>
  <c r="H20" i="13"/>
  <c r="H27" i="13"/>
  <c r="H21" i="13"/>
  <c r="H22" i="13"/>
  <c r="H23" i="13"/>
  <c r="H24" i="13"/>
  <c r="H25" i="13"/>
  <c r="H26" i="13"/>
  <c r="H28" i="13"/>
  <c r="H29" i="13"/>
  <c r="H30" i="13"/>
  <c r="H31" i="13"/>
  <c r="H32" i="13"/>
  <c r="H33" i="13"/>
  <c r="H34" i="13"/>
  <c r="H35" i="13"/>
  <c r="H36" i="13"/>
  <c r="H37" i="13"/>
  <c r="E25" i="13"/>
  <c r="D7" i="21"/>
  <c r="G4" i="21" s="1"/>
  <c r="H28" i="5"/>
  <c r="M38" i="13" l="1"/>
  <c r="H38" i="13"/>
  <c r="O43" i="12"/>
  <c r="C51" i="20"/>
  <c r="K34" i="5" l="1"/>
  <c r="L34" i="5" s="1"/>
  <c r="K35" i="5"/>
  <c r="L35" i="5" s="1"/>
  <c r="K33" i="5"/>
  <c r="L33" i="5" s="1"/>
  <c r="E34" i="5"/>
  <c r="F34" i="5" s="1"/>
  <c r="E35" i="5"/>
  <c r="F35" i="5" s="1"/>
  <c r="E33" i="5"/>
  <c r="F33" i="5" s="1"/>
  <c r="L57" i="20" l="1"/>
  <c r="R23" i="20" s="1"/>
  <c r="L56" i="20"/>
  <c r="L60" i="20" s="1"/>
  <c r="J9" i="3" l="1"/>
  <c r="J10" i="3"/>
  <c r="J11" i="3"/>
  <c r="J12" i="3"/>
  <c r="J13" i="3"/>
  <c r="J14" i="3"/>
  <c r="J15" i="3"/>
  <c r="J16" i="3"/>
  <c r="J17" i="3"/>
  <c r="J18" i="3"/>
  <c r="J19" i="3"/>
  <c r="J20" i="3"/>
  <c r="D21" i="3"/>
  <c r="J21" i="3" s="1"/>
  <c r="D22" i="3"/>
  <c r="J22" i="3" s="1"/>
  <c r="D23" i="3"/>
  <c r="J23" i="3" s="1"/>
  <c r="D24" i="3"/>
  <c r="J24" i="3" s="1"/>
  <c r="D25" i="3"/>
  <c r="J25" i="3" s="1"/>
  <c r="D26" i="3"/>
  <c r="J26" i="3" s="1"/>
  <c r="H27" i="14"/>
  <c r="H26" i="14"/>
  <c r="H25" i="14"/>
  <c r="H24" i="14"/>
  <c r="L58" i="14"/>
  <c r="P24" i="14" s="1"/>
  <c r="L57" i="14"/>
  <c r="P23" i="14" s="1"/>
  <c r="C51" i="14"/>
  <c r="G66" i="2"/>
  <c r="AM33" i="2"/>
  <c r="AN17" i="2"/>
  <c r="AM17" i="2"/>
  <c r="AL17" i="2"/>
  <c r="AK17" i="2"/>
  <c r="AQ17" i="2" l="1"/>
  <c r="AP17" i="2"/>
  <c r="R20" i="13" s="1"/>
  <c r="S20" i="13" s="1"/>
  <c r="AO17" i="2"/>
  <c r="AK34" i="2"/>
  <c r="AI36" i="2"/>
  <c r="U37"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J36" i="2"/>
  <c r="H37" i="2"/>
  <c r="I37" i="2"/>
  <c r="J37" i="2"/>
  <c r="K37" i="2"/>
  <c r="L37" i="2"/>
  <c r="M37" i="2"/>
  <c r="N37" i="2"/>
  <c r="O37" i="2"/>
  <c r="P37" i="2"/>
  <c r="Q37" i="2"/>
  <c r="R37" i="2"/>
  <c r="S37" i="2"/>
  <c r="T37" i="2"/>
  <c r="V37" i="2"/>
  <c r="W37" i="2"/>
  <c r="X37" i="2"/>
  <c r="Y37" i="2"/>
  <c r="Z37" i="2"/>
  <c r="AA37" i="2"/>
  <c r="AB37" i="2"/>
  <c r="AC37" i="2"/>
  <c r="AD37" i="2"/>
  <c r="AE37" i="2"/>
  <c r="AF37" i="2"/>
  <c r="AG37" i="2"/>
  <c r="AH37" i="2"/>
  <c r="AI37" i="2"/>
  <c r="AJ37"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G38" i="2"/>
  <c r="G37" i="2"/>
  <c r="G36" i="2"/>
  <c r="G35" i="2"/>
  <c r="G23" i="2"/>
  <c r="L24" i="20" l="1"/>
  <c r="L18" i="20"/>
  <c r="C2" i="20"/>
  <c r="C13" i="20" l="1"/>
  <c r="G13" i="20"/>
  <c r="C59" i="20"/>
  <c r="C56" i="20"/>
  <c r="C54" i="20"/>
  <c r="I13" i="20" l="1"/>
  <c r="U23" i="2"/>
  <c r="V23" i="2"/>
  <c r="U24" i="2"/>
  <c r="V24" i="2"/>
  <c r="U25" i="2"/>
  <c r="V25" i="2"/>
  <c r="U26" i="2"/>
  <c r="V26" i="2"/>
  <c r="U66" i="2"/>
  <c r="V66" i="2"/>
  <c r="U67" i="2"/>
  <c r="V67" i="2"/>
  <c r="U68" i="2"/>
  <c r="V68" i="2"/>
  <c r="U69" i="2"/>
  <c r="V69" i="2"/>
  <c r="U79" i="2"/>
  <c r="V79" i="2"/>
  <c r="U80" i="2"/>
  <c r="V80" i="2"/>
  <c r="U81" i="2"/>
  <c r="V81" i="2"/>
  <c r="U82" i="2"/>
  <c r="V82" i="2"/>
  <c r="J37" i="13"/>
  <c r="J36" i="13"/>
  <c r="J35" i="13"/>
  <c r="J34" i="13"/>
  <c r="J33" i="13"/>
  <c r="J32" i="13"/>
  <c r="J31" i="13"/>
  <c r="J30" i="13"/>
  <c r="J29" i="13"/>
  <c r="J28" i="13"/>
  <c r="J27" i="13"/>
  <c r="J26" i="13"/>
  <c r="J25" i="13"/>
  <c r="N25" i="13" s="1"/>
  <c r="J24" i="13"/>
  <c r="J23" i="13"/>
  <c r="J22" i="13"/>
  <c r="J21" i="13"/>
  <c r="M42" i="12"/>
  <c r="M41" i="12"/>
  <c r="M40" i="12"/>
  <c r="M39" i="12"/>
  <c r="M37" i="12"/>
  <c r="M36" i="12"/>
  <c r="M35" i="12"/>
  <c r="M34" i="12"/>
  <c r="M33" i="12"/>
  <c r="M32" i="12"/>
  <c r="M31" i="12"/>
  <c r="M30" i="12"/>
  <c r="M29" i="12"/>
  <c r="M28" i="12"/>
  <c r="M27" i="12"/>
  <c r="M26" i="12"/>
  <c r="M25" i="12"/>
  <c r="M24" i="12"/>
  <c r="M23" i="12"/>
  <c r="M22" i="12"/>
  <c r="M20" i="12"/>
  <c r="M19" i="12"/>
  <c r="J39" i="12"/>
  <c r="J42" i="12"/>
  <c r="J41" i="12"/>
  <c r="J40" i="12"/>
  <c r="J37" i="12"/>
  <c r="J36" i="12"/>
  <c r="J35" i="12"/>
  <c r="J34" i="12"/>
  <c r="J33" i="12"/>
  <c r="J32" i="12"/>
  <c r="J31" i="12"/>
  <c r="J30" i="12"/>
  <c r="J29" i="12"/>
  <c r="J28" i="12"/>
  <c r="J27" i="12"/>
  <c r="J26" i="12"/>
  <c r="J25" i="12"/>
  <c r="J24" i="12"/>
  <c r="J23" i="12"/>
  <c r="J22" i="12"/>
  <c r="P22" i="12" s="1"/>
  <c r="J20" i="12"/>
  <c r="J19" i="12"/>
  <c r="P23" i="12" l="1"/>
  <c r="P35" i="12"/>
  <c r="P30" i="12"/>
  <c r="P31" i="12"/>
  <c r="P40" i="12"/>
  <c r="P27" i="12"/>
  <c r="P39" i="12"/>
  <c r="P26" i="12"/>
  <c r="P42" i="12"/>
  <c r="P34" i="12"/>
  <c r="P41" i="12"/>
  <c r="P19" i="12"/>
  <c r="P32" i="12"/>
  <c r="P21" i="12"/>
  <c r="P25" i="12"/>
  <c r="P29" i="12"/>
  <c r="P33" i="12"/>
  <c r="P37" i="12"/>
  <c r="P20" i="12"/>
  <c r="P24" i="12"/>
  <c r="P28" i="12"/>
  <c r="P36" i="12"/>
  <c r="J38" i="13"/>
  <c r="V83" i="2"/>
  <c r="V39" i="2"/>
  <c r="U83" i="2"/>
  <c r="U39" i="2"/>
  <c r="M43" i="12"/>
  <c r="J43" i="12"/>
  <c r="P43" i="12" l="1"/>
  <c r="N13" i="12" s="1"/>
  <c r="H24" i="2"/>
  <c r="C59" i="14"/>
  <c r="C56" i="14"/>
  <c r="C54" i="14"/>
  <c r="J9" i="13" l="1"/>
  <c r="J8" i="13"/>
  <c r="J7" i="13"/>
  <c r="C40" i="12"/>
  <c r="C41" i="12"/>
  <c r="C42" i="12"/>
  <c r="C39" i="12"/>
  <c r="C20" i="12"/>
  <c r="C21" i="12"/>
  <c r="C22" i="12"/>
  <c r="C23" i="12"/>
  <c r="C24" i="12"/>
  <c r="C25" i="12"/>
  <c r="C26" i="12"/>
  <c r="C27" i="12"/>
  <c r="C28" i="12"/>
  <c r="C29" i="12"/>
  <c r="C30" i="12"/>
  <c r="C31" i="12"/>
  <c r="C32" i="12"/>
  <c r="C33" i="12"/>
  <c r="C34" i="12"/>
  <c r="C35" i="12"/>
  <c r="C36" i="12"/>
  <c r="C37" i="12"/>
  <c r="C19" i="12"/>
  <c r="H2" i="20"/>
  <c r="S29" i="20"/>
  <c r="R15" i="20"/>
  <c r="R14" i="20"/>
  <c r="R10" i="20"/>
  <c r="R25" i="20"/>
  <c r="R24" i="20"/>
  <c r="M46" i="20"/>
  <c r="M45" i="20"/>
  <c r="M44" i="20"/>
  <c r="M43" i="20"/>
  <c r="M42" i="20"/>
  <c r="M41" i="20"/>
  <c r="M40" i="20"/>
  <c r="M39" i="20"/>
  <c r="M38" i="20"/>
  <c r="R17" i="20" s="1"/>
  <c r="M37" i="20"/>
  <c r="M36" i="20"/>
  <c r="M35" i="20"/>
  <c r="R12" i="20" s="1"/>
  <c r="M34" i="20"/>
  <c r="M33" i="20"/>
  <c r="R11" i="20" s="1"/>
  <c r="Q26" i="20"/>
  <c r="Q16" i="20"/>
  <c r="P25" i="14"/>
  <c r="R22" i="20"/>
  <c r="U34" i="12" l="1"/>
  <c r="V34" i="12" s="1"/>
  <c r="U42" i="12"/>
  <c r="V42" i="12" s="1"/>
  <c r="U35" i="12"/>
  <c r="V35" i="12" s="1"/>
  <c r="U33" i="12"/>
  <c r="V33" i="12" s="1"/>
  <c r="U36" i="12"/>
  <c r="V36" i="12" s="1"/>
  <c r="U37" i="12"/>
  <c r="V37" i="12" s="1"/>
  <c r="L56" i="14"/>
  <c r="P22" i="14" s="1"/>
  <c r="S25" i="20"/>
  <c r="M47" i="20"/>
  <c r="S24" i="20"/>
  <c r="U28" i="5"/>
  <c r="O28" i="5"/>
  <c r="BD27" i="4"/>
  <c r="BD28" i="4"/>
  <c r="BD29" i="4"/>
  <c r="BD30" i="4"/>
  <c r="BD31" i="4"/>
  <c r="BD32" i="4"/>
  <c r="BD33" i="4"/>
  <c r="BD34" i="4"/>
  <c r="BD35" i="4"/>
  <c r="BD36" i="4"/>
  <c r="BD37" i="4"/>
  <c r="D2" i="4"/>
  <c r="E2" i="3"/>
  <c r="D2" i="2"/>
  <c r="G2" i="2"/>
  <c r="B21" i="3"/>
  <c r="B22" i="3"/>
  <c r="B23" i="3"/>
  <c r="B24" i="3"/>
  <c r="B25" i="3"/>
  <c r="B26" i="3"/>
  <c r="L60" i="14" l="1"/>
  <c r="G2" i="4"/>
  <c r="AH2" i="4" s="1"/>
  <c r="G2" i="3"/>
  <c r="AM77" i="2"/>
  <c r="AK77" i="2"/>
  <c r="AL77" i="2"/>
  <c r="AN77" i="2"/>
  <c r="AK78" i="2"/>
  <c r="AL78" i="2"/>
  <c r="AM78" i="2"/>
  <c r="AN78" i="2"/>
  <c r="W81" i="2"/>
  <c r="H79" i="2"/>
  <c r="I79" i="2"/>
  <c r="J79" i="2"/>
  <c r="K79" i="2"/>
  <c r="L79" i="2"/>
  <c r="M79" i="2"/>
  <c r="N79" i="2"/>
  <c r="O79" i="2"/>
  <c r="P79" i="2"/>
  <c r="Q79" i="2"/>
  <c r="R79" i="2"/>
  <c r="S79" i="2"/>
  <c r="T79" i="2"/>
  <c r="W79" i="2"/>
  <c r="X79" i="2"/>
  <c r="Y79" i="2"/>
  <c r="Z79" i="2"/>
  <c r="AA79" i="2"/>
  <c r="AB79" i="2"/>
  <c r="AC79" i="2"/>
  <c r="AD79" i="2"/>
  <c r="AE79" i="2"/>
  <c r="AF79" i="2"/>
  <c r="AG79" i="2"/>
  <c r="AH79" i="2"/>
  <c r="AI79" i="2"/>
  <c r="AJ79" i="2"/>
  <c r="H80" i="2"/>
  <c r="I80" i="2"/>
  <c r="J80" i="2"/>
  <c r="K80" i="2"/>
  <c r="L80" i="2"/>
  <c r="M80" i="2"/>
  <c r="N80" i="2"/>
  <c r="O80" i="2"/>
  <c r="P80" i="2"/>
  <c r="Q80" i="2"/>
  <c r="R80" i="2"/>
  <c r="S80" i="2"/>
  <c r="T80" i="2"/>
  <c r="W80" i="2"/>
  <c r="X80" i="2"/>
  <c r="Y80" i="2"/>
  <c r="Z80" i="2"/>
  <c r="AA80" i="2"/>
  <c r="AB80" i="2"/>
  <c r="AC80" i="2"/>
  <c r="AD80" i="2"/>
  <c r="AE80" i="2"/>
  <c r="AF80" i="2"/>
  <c r="AG80" i="2"/>
  <c r="AH80" i="2"/>
  <c r="AI80" i="2"/>
  <c r="AJ80" i="2"/>
  <c r="H81" i="2"/>
  <c r="I81" i="2"/>
  <c r="J81" i="2"/>
  <c r="K81" i="2"/>
  <c r="L81" i="2"/>
  <c r="M81" i="2"/>
  <c r="N81" i="2"/>
  <c r="O81" i="2"/>
  <c r="P81" i="2"/>
  <c r="Q81" i="2"/>
  <c r="R81" i="2"/>
  <c r="S81" i="2"/>
  <c r="T81" i="2"/>
  <c r="X81" i="2"/>
  <c r="Y81" i="2"/>
  <c r="Z81" i="2"/>
  <c r="AA81" i="2"/>
  <c r="AB81" i="2"/>
  <c r="AC81" i="2"/>
  <c r="AD81" i="2"/>
  <c r="AE81" i="2"/>
  <c r="AF81" i="2"/>
  <c r="AG81" i="2"/>
  <c r="AH81" i="2"/>
  <c r="AI81" i="2"/>
  <c r="AJ81" i="2"/>
  <c r="H82" i="2"/>
  <c r="I82" i="2"/>
  <c r="J82" i="2"/>
  <c r="K82" i="2"/>
  <c r="L82" i="2"/>
  <c r="M82" i="2"/>
  <c r="N82" i="2"/>
  <c r="O82" i="2"/>
  <c r="P82" i="2"/>
  <c r="Q82" i="2"/>
  <c r="R82" i="2"/>
  <c r="S82" i="2"/>
  <c r="T82" i="2"/>
  <c r="W82" i="2"/>
  <c r="X82" i="2"/>
  <c r="Y82" i="2"/>
  <c r="Z82" i="2"/>
  <c r="AA82" i="2"/>
  <c r="AB82" i="2"/>
  <c r="AC82" i="2"/>
  <c r="AD82" i="2"/>
  <c r="AE82" i="2"/>
  <c r="AF82" i="2"/>
  <c r="AG82" i="2"/>
  <c r="AH82" i="2"/>
  <c r="AI82" i="2"/>
  <c r="AJ82" i="2"/>
  <c r="G82" i="2"/>
  <c r="G81" i="2"/>
  <c r="G80" i="2"/>
  <c r="G79" i="2"/>
  <c r="AN76" i="2"/>
  <c r="AM76" i="2"/>
  <c r="AL76" i="2"/>
  <c r="AK76" i="2"/>
  <c r="S22" i="20" l="1"/>
  <c r="AP77" i="2"/>
  <c r="U40" i="12" s="1"/>
  <c r="V40" i="12" s="1"/>
  <c r="AP76" i="2"/>
  <c r="U39" i="12" s="1"/>
  <c r="V39" i="12" s="1"/>
  <c r="AP78" i="2"/>
  <c r="U41" i="12" s="1"/>
  <c r="V41" i="12" s="1"/>
  <c r="S23" i="20"/>
  <c r="AO78" i="2"/>
  <c r="AO77" i="2"/>
  <c r="AO76" i="2"/>
  <c r="Z67" i="2" l="1"/>
  <c r="H66" i="2"/>
  <c r="I66" i="2"/>
  <c r="J66" i="2"/>
  <c r="K66" i="2"/>
  <c r="L66" i="2"/>
  <c r="M66" i="2"/>
  <c r="N66" i="2"/>
  <c r="O66" i="2"/>
  <c r="P66" i="2"/>
  <c r="Q66" i="2"/>
  <c r="R66" i="2"/>
  <c r="S66" i="2"/>
  <c r="T66" i="2"/>
  <c r="W66" i="2"/>
  <c r="X66" i="2"/>
  <c r="Y66" i="2"/>
  <c r="Z66" i="2"/>
  <c r="AA66" i="2"/>
  <c r="AB66" i="2"/>
  <c r="AC66" i="2"/>
  <c r="AD66" i="2"/>
  <c r="AE66" i="2"/>
  <c r="AF66" i="2"/>
  <c r="AG66" i="2"/>
  <c r="AH66" i="2"/>
  <c r="AI66" i="2"/>
  <c r="AJ66" i="2"/>
  <c r="H67" i="2"/>
  <c r="I67" i="2"/>
  <c r="J67" i="2"/>
  <c r="K67" i="2"/>
  <c r="L67" i="2"/>
  <c r="M67" i="2"/>
  <c r="N67" i="2"/>
  <c r="O67" i="2"/>
  <c r="P67" i="2"/>
  <c r="Q67" i="2"/>
  <c r="R67" i="2"/>
  <c r="S67" i="2"/>
  <c r="T67" i="2"/>
  <c r="W67" i="2"/>
  <c r="X67" i="2"/>
  <c r="Y67" i="2"/>
  <c r="AA67" i="2"/>
  <c r="AB67" i="2"/>
  <c r="AC67" i="2"/>
  <c r="AD67" i="2"/>
  <c r="AE67" i="2"/>
  <c r="AF67" i="2"/>
  <c r="AG67" i="2"/>
  <c r="AH67" i="2"/>
  <c r="AI67" i="2"/>
  <c r="AJ67" i="2"/>
  <c r="H68" i="2"/>
  <c r="I68" i="2"/>
  <c r="J68" i="2"/>
  <c r="K68" i="2"/>
  <c r="L68" i="2"/>
  <c r="M68" i="2"/>
  <c r="N68" i="2"/>
  <c r="O68" i="2"/>
  <c r="P68" i="2"/>
  <c r="Q68" i="2"/>
  <c r="R68" i="2"/>
  <c r="S68" i="2"/>
  <c r="T68" i="2"/>
  <c r="W68" i="2"/>
  <c r="X68" i="2"/>
  <c r="Y68" i="2"/>
  <c r="Z68" i="2"/>
  <c r="AA68" i="2"/>
  <c r="AB68" i="2"/>
  <c r="AC68" i="2"/>
  <c r="AD68" i="2"/>
  <c r="AE68" i="2"/>
  <c r="AF68" i="2"/>
  <c r="AG68" i="2"/>
  <c r="AH68" i="2"/>
  <c r="AI68" i="2"/>
  <c r="AJ68" i="2"/>
  <c r="H69" i="2"/>
  <c r="I69" i="2"/>
  <c r="J69" i="2"/>
  <c r="K69" i="2"/>
  <c r="L69" i="2"/>
  <c r="M69" i="2"/>
  <c r="N69" i="2"/>
  <c r="O69" i="2"/>
  <c r="P69" i="2"/>
  <c r="Q69" i="2"/>
  <c r="R69" i="2"/>
  <c r="S69" i="2"/>
  <c r="T69" i="2"/>
  <c r="W69" i="2"/>
  <c r="X69" i="2"/>
  <c r="Y69" i="2"/>
  <c r="Z69" i="2"/>
  <c r="AA69" i="2"/>
  <c r="AB69" i="2"/>
  <c r="AC69" i="2"/>
  <c r="AD69" i="2"/>
  <c r="AE69" i="2"/>
  <c r="AF69" i="2"/>
  <c r="AG69" i="2"/>
  <c r="AH69" i="2"/>
  <c r="AI69" i="2"/>
  <c r="AJ69" i="2"/>
  <c r="G69" i="2"/>
  <c r="G68" i="2"/>
  <c r="G67" i="2"/>
  <c r="AM62" i="2"/>
  <c r="AK48" i="2"/>
  <c r="AL48" i="2"/>
  <c r="AM48" i="2"/>
  <c r="AN48" i="2"/>
  <c r="AK49" i="2"/>
  <c r="AL49" i="2"/>
  <c r="AM49" i="2"/>
  <c r="AN49" i="2"/>
  <c r="AK50" i="2"/>
  <c r="AL50" i="2"/>
  <c r="AM50" i="2"/>
  <c r="AN50" i="2"/>
  <c r="AK51" i="2"/>
  <c r="AL51" i="2"/>
  <c r="AM51" i="2"/>
  <c r="AN51" i="2"/>
  <c r="AK52" i="2"/>
  <c r="AL52" i="2"/>
  <c r="AM52" i="2"/>
  <c r="AN52" i="2"/>
  <c r="AK53" i="2"/>
  <c r="AL53" i="2"/>
  <c r="AM53" i="2"/>
  <c r="AN53" i="2"/>
  <c r="AK54" i="2"/>
  <c r="AL54" i="2"/>
  <c r="AM54" i="2"/>
  <c r="AN54" i="2"/>
  <c r="AK55" i="2"/>
  <c r="AL55" i="2"/>
  <c r="AM55" i="2"/>
  <c r="AN55" i="2"/>
  <c r="AK56" i="2"/>
  <c r="AL56" i="2"/>
  <c r="AM56" i="2"/>
  <c r="AN56" i="2"/>
  <c r="AK57" i="2"/>
  <c r="AL57" i="2"/>
  <c r="AM57" i="2"/>
  <c r="AN57" i="2"/>
  <c r="AK58" i="2"/>
  <c r="AL58" i="2"/>
  <c r="AM58" i="2"/>
  <c r="AN58" i="2"/>
  <c r="AK59" i="2"/>
  <c r="AL59" i="2"/>
  <c r="AM59" i="2"/>
  <c r="AN59" i="2"/>
  <c r="AK60" i="2"/>
  <c r="AL60" i="2"/>
  <c r="AM60" i="2"/>
  <c r="AN60" i="2"/>
  <c r="AK61" i="2"/>
  <c r="AL61" i="2"/>
  <c r="AM61" i="2"/>
  <c r="AN61" i="2"/>
  <c r="AK62" i="2"/>
  <c r="AL62" i="2"/>
  <c r="AN62" i="2"/>
  <c r="AK63" i="2"/>
  <c r="AL63" i="2"/>
  <c r="AM63" i="2"/>
  <c r="AN63" i="2"/>
  <c r="AK64" i="2"/>
  <c r="AL64" i="2"/>
  <c r="AM64" i="2"/>
  <c r="AN64" i="2"/>
  <c r="AK65" i="2"/>
  <c r="AL65" i="2"/>
  <c r="AM65" i="2"/>
  <c r="AN65" i="2"/>
  <c r="AN47" i="2"/>
  <c r="AM47" i="2"/>
  <c r="AL47" i="2"/>
  <c r="AK47" i="2"/>
  <c r="AL34" i="2"/>
  <c r="AP34" i="2" s="1"/>
  <c r="AM34" i="2"/>
  <c r="AN34" i="2"/>
  <c r="AN33" i="2"/>
  <c r="AL33" i="2"/>
  <c r="AK33" i="2"/>
  <c r="H23" i="2"/>
  <c r="I23" i="2"/>
  <c r="J23" i="2"/>
  <c r="K23" i="2"/>
  <c r="L23" i="2"/>
  <c r="M23" i="2"/>
  <c r="N23" i="2"/>
  <c r="O23" i="2"/>
  <c r="P23" i="2"/>
  <c r="Q23" i="2"/>
  <c r="R23" i="2"/>
  <c r="S23" i="2"/>
  <c r="T23" i="2"/>
  <c r="W23" i="2"/>
  <c r="X23" i="2"/>
  <c r="Y23" i="2"/>
  <c r="Z23" i="2"/>
  <c r="AA23" i="2"/>
  <c r="AB23" i="2"/>
  <c r="AC23" i="2"/>
  <c r="AD23" i="2"/>
  <c r="AE23" i="2"/>
  <c r="AF23" i="2"/>
  <c r="AG23" i="2"/>
  <c r="AH23" i="2"/>
  <c r="AI23" i="2"/>
  <c r="AJ23" i="2"/>
  <c r="I24" i="2"/>
  <c r="J24" i="2"/>
  <c r="K24" i="2"/>
  <c r="L24" i="2"/>
  <c r="M24" i="2"/>
  <c r="N24" i="2"/>
  <c r="O24" i="2"/>
  <c r="P24" i="2"/>
  <c r="Q24" i="2"/>
  <c r="R24" i="2"/>
  <c r="S24" i="2"/>
  <c r="T24" i="2"/>
  <c r="W24" i="2"/>
  <c r="X24" i="2"/>
  <c r="Y24" i="2"/>
  <c r="Z24" i="2"/>
  <c r="AA24" i="2"/>
  <c r="AB24" i="2"/>
  <c r="AC24" i="2"/>
  <c r="AD24" i="2"/>
  <c r="AE24" i="2"/>
  <c r="AF24" i="2"/>
  <c r="AG24" i="2"/>
  <c r="AH24" i="2"/>
  <c r="AI24" i="2"/>
  <c r="AJ24" i="2"/>
  <c r="H26" i="2"/>
  <c r="H25" i="2"/>
  <c r="I25" i="2"/>
  <c r="J25" i="2"/>
  <c r="K25" i="2"/>
  <c r="L25" i="2"/>
  <c r="M25" i="2"/>
  <c r="N25" i="2"/>
  <c r="O25" i="2"/>
  <c r="P25" i="2"/>
  <c r="Q25" i="2"/>
  <c r="R25" i="2"/>
  <c r="S25" i="2"/>
  <c r="T25" i="2"/>
  <c r="W25" i="2"/>
  <c r="X25" i="2"/>
  <c r="Y25" i="2"/>
  <c r="Z25" i="2"/>
  <c r="AA25" i="2"/>
  <c r="AB25" i="2"/>
  <c r="AC25" i="2"/>
  <c r="AD25" i="2"/>
  <c r="AE25" i="2"/>
  <c r="AF25" i="2"/>
  <c r="AG25" i="2"/>
  <c r="AH25" i="2"/>
  <c r="AI25" i="2"/>
  <c r="AJ25" i="2"/>
  <c r="I26" i="2"/>
  <c r="J26" i="2"/>
  <c r="K26" i="2"/>
  <c r="L26" i="2"/>
  <c r="M26" i="2"/>
  <c r="N26" i="2"/>
  <c r="O26" i="2"/>
  <c r="P26" i="2"/>
  <c r="Q26" i="2"/>
  <c r="R26" i="2"/>
  <c r="S26" i="2"/>
  <c r="T26" i="2"/>
  <c r="W26" i="2"/>
  <c r="X26" i="2"/>
  <c r="Y26" i="2"/>
  <c r="Z26" i="2"/>
  <c r="AA26" i="2"/>
  <c r="AB26" i="2"/>
  <c r="AC26" i="2"/>
  <c r="AD26" i="2"/>
  <c r="AE26" i="2"/>
  <c r="AF26" i="2"/>
  <c r="AG26" i="2"/>
  <c r="AH26" i="2"/>
  <c r="AI26" i="2"/>
  <c r="AJ26" i="2"/>
  <c r="G26" i="2"/>
  <c r="G25" i="2"/>
  <c r="G24" i="2"/>
  <c r="AP47" i="2" l="1"/>
  <c r="U19" i="12" s="1"/>
  <c r="V19" i="12" s="1"/>
  <c r="AQ47" i="2"/>
  <c r="J7" i="3" s="1"/>
  <c r="AO47" i="2"/>
  <c r="AQ65" i="2"/>
  <c r="AP33" i="2"/>
  <c r="AO33" i="2"/>
  <c r="AQ63" i="2"/>
  <c r="G39" i="2"/>
  <c r="AQ64" i="2"/>
  <c r="AQ62" i="2"/>
  <c r="AQ61" i="2"/>
  <c r="AQ60" i="2"/>
  <c r="AQ59" i="2"/>
  <c r="AQ58" i="2"/>
  <c r="AQ57" i="2"/>
  <c r="AQ56" i="2"/>
  <c r="AQ55" i="2"/>
  <c r="AQ54" i="2"/>
  <c r="AQ53" i="2"/>
  <c r="AQ52" i="2"/>
  <c r="AQ51" i="2"/>
  <c r="AQ50" i="2"/>
  <c r="AQ49" i="2"/>
  <c r="AQ48" i="2"/>
  <c r="J8" i="3" s="1"/>
  <c r="AP62" i="2"/>
  <c r="AP61" i="2"/>
  <c r="AP60" i="2"/>
  <c r="U32" i="12" s="1"/>
  <c r="V32" i="12" s="1"/>
  <c r="AP59" i="2"/>
  <c r="U31" i="12" s="1"/>
  <c r="V31" i="12" s="1"/>
  <c r="AP58" i="2"/>
  <c r="U30" i="12" s="1"/>
  <c r="V30" i="12" s="1"/>
  <c r="AP57" i="2"/>
  <c r="U29" i="12" s="1"/>
  <c r="V29" i="12" s="1"/>
  <c r="AP56" i="2"/>
  <c r="U28" i="12" s="1"/>
  <c r="V28" i="12" s="1"/>
  <c r="AP55" i="2"/>
  <c r="U27" i="12" s="1"/>
  <c r="V27" i="12" s="1"/>
  <c r="AP54" i="2"/>
  <c r="U26" i="12" s="1"/>
  <c r="V26" i="12" s="1"/>
  <c r="AP53" i="2"/>
  <c r="U25" i="12" s="1"/>
  <c r="V25" i="12" s="1"/>
  <c r="AP52" i="2"/>
  <c r="U24" i="12" s="1"/>
  <c r="V24" i="12" s="1"/>
  <c r="AP51" i="2"/>
  <c r="U23" i="12" s="1"/>
  <c r="V23" i="12" s="1"/>
  <c r="AP50" i="2"/>
  <c r="U22" i="12" s="1"/>
  <c r="V22" i="12" s="1"/>
  <c r="AP49" i="2"/>
  <c r="U21" i="12" s="1"/>
  <c r="V21" i="12" s="1"/>
  <c r="AP48" i="2"/>
  <c r="U20" i="12" s="1"/>
  <c r="V20" i="12" s="1"/>
  <c r="AP65" i="2"/>
  <c r="AP64" i="2"/>
  <c r="AP63" i="2"/>
  <c r="H83" i="2"/>
  <c r="N83" i="2"/>
  <c r="G83" i="2"/>
  <c r="AE83" i="2"/>
  <c r="R83" i="2"/>
  <c r="L83" i="2"/>
  <c r="AJ83" i="2"/>
  <c r="Q83" i="2"/>
  <c r="K83" i="2"/>
  <c r="AI83" i="2"/>
  <c r="P83" i="2"/>
  <c r="J83" i="2"/>
  <c r="AH83" i="2"/>
  <c r="O83" i="2"/>
  <c r="I83" i="2"/>
  <c r="AG83" i="2"/>
  <c r="T83" i="2"/>
  <c r="AF83" i="2"/>
  <c r="S83" i="2"/>
  <c r="M83" i="2"/>
  <c r="AA83" i="2"/>
  <c r="W83" i="2"/>
  <c r="Z83" i="2"/>
  <c r="AB83" i="2"/>
  <c r="Y83" i="2"/>
  <c r="AC83" i="2"/>
  <c r="AD83" i="2"/>
  <c r="X83" i="2"/>
  <c r="AO54" i="2"/>
  <c r="AO34" i="2"/>
  <c r="AO53" i="2"/>
  <c r="AO56" i="2"/>
  <c r="AO55" i="2"/>
  <c r="AO48" i="2"/>
  <c r="AO52" i="2"/>
  <c r="AO51" i="2"/>
  <c r="AO61" i="2"/>
  <c r="AO60" i="2"/>
  <c r="AO59" i="2"/>
  <c r="AO58" i="2"/>
  <c r="AO50" i="2"/>
  <c r="AO65" i="2"/>
  <c r="AO63" i="2"/>
  <c r="AO57" i="2"/>
  <c r="AO49" i="2"/>
  <c r="AO64" i="2"/>
  <c r="AO62" i="2"/>
  <c r="AC39" i="2"/>
  <c r="W39" i="2"/>
  <c r="P39" i="2"/>
  <c r="J39" i="2"/>
  <c r="S39" i="2"/>
  <c r="AB39" i="2"/>
  <c r="O39" i="2"/>
  <c r="I39" i="2"/>
  <c r="AA39" i="2"/>
  <c r="N39" i="2"/>
  <c r="H39" i="2"/>
  <c r="Z39" i="2"/>
  <c r="T39" i="2"/>
  <c r="M39" i="2"/>
  <c r="Y39" i="2"/>
  <c r="R39" i="2"/>
  <c r="L39" i="2"/>
  <c r="AJ39" i="2"/>
  <c r="AD39" i="2"/>
  <c r="X39" i="2"/>
  <c r="Q39" i="2"/>
  <c r="K39" i="2"/>
  <c r="AF39" i="2"/>
  <c r="AH39" i="2"/>
  <c r="AE39" i="2"/>
  <c r="AI39" i="2"/>
  <c r="AG39" i="2"/>
  <c r="AM18" i="2"/>
  <c r="AN18" i="2"/>
  <c r="AM19" i="2"/>
  <c r="AN19" i="2"/>
  <c r="AM20" i="2"/>
  <c r="AN20" i="2"/>
  <c r="AM21" i="2"/>
  <c r="AN21" i="2"/>
  <c r="AM22" i="2"/>
  <c r="AN22" i="2"/>
  <c r="AL18" i="2"/>
  <c r="P14" i="14" l="1"/>
  <c r="S14" i="20" s="1"/>
  <c r="H28" i="14" l="1"/>
  <c r="S24" i="14"/>
  <c r="S23" i="14"/>
  <c r="M46" i="14"/>
  <c r="M45" i="14"/>
  <c r="M44" i="14"/>
  <c r="M43" i="14"/>
  <c r="M42" i="14"/>
  <c r="M41" i="14"/>
  <c r="M40" i="14"/>
  <c r="M39" i="14"/>
  <c r="P10" i="14" s="1"/>
  <c r="S10" i="20" s="1"/>
  <c r="M38" i="14"/>
  <c r="P17" i="14" s="1"/>
  <c r="S17" i="20" s="1"/>
  <c r="M37" i="14"/>
  <c r="P15" i="14" s="1"/>
  <c r="S15" i="20" s="1"/>
  <c r="M36" i="14"/>
  <c r="M35" i="14"/>
  <c r="M34" i="14"/>
  <c r="M33" i="14"/>
  <c r="P11" i="14" s="1"/>
  <c r="S11" i="20" s="1"/>
  <c r="S29" i="14"/>
  <c r="Q26" i="14"/>
  <c r="Q16" i="14"/>
  <c r="S14" i="14"/>
  <c r="G13" i="14"/>
  <c r="C13" i="14"/>
  <c r="P12" i="14" l="1"/>
  <c r="S12" i="20" s="1"/>
  <c r="S10" i="14"/>
  <c r="S15" i="14"/>
  <c r="S11" i="14"/>
  <c r="I13" i="14"/>
  <c r="M47" i="14"/>
  <c r="H29" i="14"/>
  <c r="P13" i="14" s="1"/>
  <c r="S25" i="14"/>
  <c r="S22" i="14"/>
  <c r="R16" i="14"/>
  <c r="G9" i="14" s="1"/>
  <c r="S17" i="14"/>
  <c r="S12" i="14" l="1"/>
  <c r="S13" i="14"/>
  <c r="R26" i="14"/>
  <c r="H14" i="6"/>
  <c r="H33" i="6"/>
  <c r="H32" i="6"/>
  <c r="H31" i="6"/>
  <c r="H30" i="6"/>
  <c r="H29" i="6"/>
  <c r="H28" i="6"/>
  <c r="H27" i="6"/>
  <c r="H26" i="6"/>
  <c r="H25" i="6"/>
  <c r="H24" i="6"/>
  <c r="H23" i="6"/>
  <c r="H22" i="6"/>
  <c r="H21" i="6"/>
  <c r="H20" i="6"/>
  <c r="H19" i="6"/>
  <c r="H18" i="6"/>
  <c r="H17" i="6"/>
  <c r="H16" i="6"/>
  <c r="H15" i="6"/>
  <c r="R27" i="14" l="1"/>
  <c r="G10" i="14"/>
  <c r="R28" i="14" l="1"/>
  <c r="G11" i="14"/>
  <c r="E37" i="13"/>
  <c r="N37" i="13" s="1"/>
  <c r="E36" i="13"/>
  <c r="N36" i="13" s="1"/>
  <c r="E35" i="13"/>
  <c r="N35" i="13" s="1"/>
  <c r="E34" i="13"/>
  <c r="N34" i="13" s="1"/>
  <c r="E33" i="13"/>
  <c r="N33" i="13" s="1"/>
  <c r="E32" i="13"/>
  <c r="N32" i="13" s="1"/>
  <c r="E31" i="13"/>
  <c r="N31" i="13" s="1"/>
  <c r="E30" i="13"/>
  <c r="N30" i="13" s="1"/>
  <c r="E29" i="13"/>
  <c r="N29" i="13" s="1"/>
  <c r="E28" i="13"/>
  <c r="N28" i="13" s="1"/>
  <c r="E27" i="13"/>
  <c r="N27" i="13" s="1"/>
  <c r="E26" i="13"/>
  <c r="N26" i="13" s="1"/>
  <c r="E24" i="13"/>
  <c r="N24" i="13" s="1"/>
  <c r="E23" i="13"/>
  <c r="N23" i="13" s="1"/>
  <c r="E22" i="13"/>
  <c r="N22" i="13" s="1"/>
  <c r="E21" i="13"/>
  <c r="N21" i="13" s="1"/>
  <c r="E20" i="13"/>
  <c r="N20" i="13" l="1"/>
  <c r="N38" i="13" s="1"/>
  <c r="J13" i="13" s="1"/>
  <c r="E38" i="13"/>
  <c r="C24" i="20" s="1"/>
  <c r="C26" i="20" s="1"/>
  <c r="R13" i="20" s="1"/>
  <c r="S13" i="20" s="1"/>
  <c r="R30" i="14"/>
  <c r="G12" i="14"/>
  <c r="G14" i="14" l="1"/>
  <c r="AA3" i="4" l="1"/>
  <c r="M28" i="5" l="1"/>
  <c r="K28" i="5"/>
  <c r="I28" i="5"/>
  <c r="B27" i="5"/>
  <c r="B26" i="5"/>
  <c r="B25" i="5"/>
  <c r="B24" i="5"/>
  <c r="B23" i="5"/>
  <c r="B22" i="5"/>
  <c r="B21" i="5"/>
  <c r="B20" i="5"/>
  <c r="AF37" i="4"/>
  <c r="AD37" i="4"/>
  <c r="AA37" i="4"/>
  <c r="V37" i="4"/>
  <c r="R37" i="4"/>
  <c r="N37" i="4"/>
  <c r="B37" i="4"/>
  <c r="AC37" i="4" s="1"/>
  <c r="AF36" i="4"/>
  <c r="AD36" i="4"/>
  <c r="AA36" i="4"/>
  <c r="V36" i="4"/>
  <c r="R36" i="4"/>
  <c r="N36" i="4"/>
  <c r="B36" i="4"/>
  <c r="AC36" i="4" s="1"/>
  <c r="AF35" i="4"/>
  <c r="AD35" i="4"/>
  <c r="AA35" i="4"/>
  <c r="V35" i="4"/>
  <c r="R35" i="4"/>
  <c r="N35" i="4"/>
  <c r="B35" i="4"/>
  <c r="AC35" i="4" s="1"/>
  <c r="AF34" i="4"/>
  <c r="AD34" i="4"/>
  <c r="AA34" i="4"/>
  <c r="V34" i="4"/>
  <c r="R34" i="4"/>
  <c r="N34" i="4"/>
  <c r="B34" i="4"/>
  <c r="AC34" i="4" s="1"/>
  <c r="AF33" i="4"/>
  <c r="AD33" i="4"/>
  <c r="AA33" i="4"/>
  <c r="V33" i="4"/>
  <c r="R33" i="4"/>
  <c r="N33" i="4"/>
  <c r="B33" i="4"/>
  <c r="AC33" i="4" s="1"/>
  <c r="AF32" i="4"/>
  <c r="AD32" i="4"/>
  <c r="AA32" i="4"/>
  <c r="V32" i="4"/>
  <c r="R32" i="4"/>
  <c r="N32" i="4"/>
  <c r="B32" i="4"/>
  <c r="AC32" i="4" s="1"/>
  <c r="AF31" i="4"/>
  <c r="AD31" i="4"/>
  <c r="AA31" i="4"/>
  <c r="V31" i="4"/>
  <c r="R31" i="4"/>
  <c r="N31" i="4"/>
  <c r="B31" i="4"/>
  <c r="AC31" i="4" s="1"/>
  <c r="AF30" i="4"/>
  <c r="AD30" i="4"/>
  <c r="AA30" i="4"/>
  <c r="V30" i="4"/>
  <c r="R30" i="4"/>
  <c r="N30" i="4"/>
  <c r="B30" i="4"/>
  <c r="AC30" i="4" s="1"/>
  <c r="AF29" i="4"/>
  <c r="AD29" i="4"/>
  <c r="AA29" i="4"/>
  <c r="V29" i="4"/>
  <c r="R29" i="4"/>
  <c r="N29" i="4"/>
  <c r="B29" i="4"/>
  <c r="AC29" i="4" s="1"/>
  <c r="AF28" i="4"/>
  <c r="AD28" i="4"/>
  <c r="AA28" i="4"/>
  <c r="V28" i="4"/>
  <c r="R28" i="4"/>
  <c r="N28" i="4"/>
  <c r="B28" i="4"/>
  <c r="AC28" i="4" s="1"/>
  <c r="AF27" i="4"/>
  <c r="AD27" i="4"/>
  <c r="AA27" i="4"/>
  <c r="V27" i="4"/>
  <c r="R27" i="4"/>
  <c r="N27" i="4"/>
  <c r="B27" i="4"/>
  <c r="AC27" i="4" s="1"/>
  <c r="BK3" i="4"/>
  <c r="G26" i="3"/>
  <c r="G25" i="3"/>
  <c r="G24" i="3"/>
  <c r="G23" i="3"/>
  <c r="G22" i="3"/>
  <c r="G21" i="3"/>
  <c r="G20" i="3"/>
  <c r="G19" i="3"/>
  <c r="G18" i="3"/>
  <c r="G17" i="3"/>
  <c r="G16" i="3"/>
  <c r="G15" i="3"/>
  <c r="G14" i="3"/>
  <c r="G13" i="3"/>
  <c r="G12" i="3"/>
  <c r="G11" i="3"/>
  <c r="G10" i="3"/>
  <c r="G9" i="3"/>
  <c r="G8" i="3"/>
  <c r="G7" i="3"/>
  <c r="AL22" i="2"/>
  <c r="AK22" i="2"/>
  <c r="AL21" i="2"/>
  <c r="AK21" i="2"/>
  <c r="AL20" i="2"/>
  <c r="AK20" i="2"/>
  <c r="AL19" i="2"/>
  <c r="AK19" i="2"/>
  <c r="AK18" i="2"/>
  <c r="AO21" i="2" l="1"/>
  <c r="AP21" i="2"/>
  <c r="R24" i="13" s="1"/>
  <c r="S24" i="13" s="1"/>
  <c r="AQ21" i="2"/>
  <c r="AO19" i="2"/>
  <c r="AP19" i="2"/>
  <c r="R22" i="13" s="1"/>
  <c r="S22" i="13" s="1"/>
  <c r="AQ19" i="2"/>
  <c r="AP20" i="2"/>
  <c r="R23" i="13" s="1"/>
  <c r="S23" i="13" s="1"/>
  <c r="AQ20" i="2"/>
  <c r="AO20" i="2"/>
  <c r="AO18" i="2"/>
  <c r="AP18" i="2"/>
  <c r="R21" i="13" s="1"/>
  <c r="S21" i="13" s="1"/>
  <c r="AQ18" i="2"/>
  <c r="AO22" i="2"/>
  <c r="AP22" i="2"/>
  <c r="R25" i="13" s="1"/>
  <c r="S25" i="13" s="1"/>
  <c r="AQ22" i="2"/>
  <c r="U29" i="5"/>
  <c r="L54" i="20" s="1"/>
  <c r="G27" i="3"/>
  <c r="N38" i="4"/>
  <c r="L51" i="20" s="1"/>
  <c r="R38" i="4"/>
  <c r="L52" i="20" s="1"/>
  <c r="V38" i="4"/>
  <c r="L53" i="20" s="1"/>
  <c r="L55" i="20" l="1"/>
  <c r="L61" i="20" s="1"/>
  <c r="L51" i="14"/>
  <c r="P18" i="14" s="1"/>
  <c r="C18" i="20"/>
  <c r="C20" i="20" s="1"/>
  <c r="R9" i="20" s="1"/>
  <c r="R16" i="20" s="1"/>
  <c r="C18" i="14"/>
  <c r="C20" i="14" s="1"/>
  <c r="L54" i="14"/>
  <c r="P21" i="14" s="1"/>
  <c r="L53" i="14"/>
  <c r="P20" i="14" s="1"/>
  <c r="R21" i="20"/>
  <c r="L52" i="14"/>
  <c r="R20" i="20"/>
  <c r="L55" i="14" l="1"/>
  <c r="L61" i="14" s="1"/>
  <c r="P9" i="14"/>
  <c r="E31" i="3"/>
  <c r="R18" i="20"/>
  <c r="S20" i="14"/>
  <c r="S20" i="20"/>
  <c r="S21" i="14"/>
  <c r="S21" i="20"/>
  <c r="S18" i="14"/>
  <c r="G9" i="20"/>
  <c r="R19" i="20"/>
  <c r="P19" i="14"/>
  <c r="P26" i="14" s="1"/>
  <c r="S18" i="20" l="1"/>
  <c r="P16" i="14"/>
  <c r="S9" i="14"/>
  <c r="R26" i="20"/>
  <c r="G10" i="20" s="1"/>
  <c r="P26" i="20"/>
  <c r="C10" i="20" s="1"/>
  <c r="S19" i="14"/>
  <c r="C9" i="14" l="1"/>
  <c r="I9" i="14" s="1"/>
  <c r="S16" i="14"/>
  <c r="P27" i="20"/>
  <c r="C11" i="20" s="1"/>
  <c r="S9" i="20"/>
  <c r="I10" i="20"/>
  <c r="S19" i="20"/>
  <c r="S26" i="20"/>
  <c r="R27" i="20"/>
  <c r="G11" i="20" s="1"/>
  <c r="C10" i="14"/>
  <c r="I10" i="14" s="1"/>
  <c r="S26" i="14"/>
  <c r="P27" i="14"/>
  <c r="P28" i="14" s="1"/>
  <c r="C9" i="20" l="1"/>
  <c r="I9" i="20" s="1"/>
  <c r="S16" i="20"/>
  <c r="I11" i="20"/>
  <c r="P28" i="20"/>
  <c r="R28" i="20"/>
  <c r="G12" i="20" s="1"/>
  <c r="G14" i="20" s="1"/>
  <c r="S27" i="20"/>
  <c r="P30" i="14"/>
  <c r="S30" i="14" s="1"/>
  <c r="S28" i="14"/>
  <c r="S27" i="14"/>
  <c r="C11" i="14"/>
  <c r="C12" i="20" l="1"/>
  <c r="I12" i="20" s="1"/>
  <c r="S28" i="20"/>
  <c r="P30" i="20"/>
  <c r="R30" i="20"/>
  <c r="C12" i="14"/>
  <c r="I11" i="14"/>
  <c r="C14" i="20" l="1"/>
  <c r="I14" i="20" s="1"/>
  <c r="S30" i="20"/>
  <c r="C14" i="14"/>
  <c r="I14" i="14" s="1"/>
  <c r="I12" i="14"/>
</calcChain>
</file>

<file path=xl/sharedStrings.xml><?xml version="1.0" encoding="utf-8"?>
<sst xmlns="http://schemas.openxmlformats.org/spreadsheetml/2006/main" count="1392" uniqueCount="504">
  <si>
    <t>様式１</t>
    <rPh sb="0" eb="2">
      <t>ヨウシキ</t>
    </rPh>
    <phoneticPr fontId="2"/>
  </si>
  <si>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</si>
  <si>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</si>
  <si>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</si>
  <si>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</si>
  <si>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</si>
  <si>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</si>
  <si>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</si>
  <si>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</si>
  <si>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</si>
  <si>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</si>
  <si>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</si>
  <si>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</si>
  <si>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</si>
  <si>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</si>
  <si>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様式２</t>
    <rPh sb="0" eb="2">
      <t>ヨウシキ</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</si>
  <si>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</si>
  <si>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</si>
  <si>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</si>
  <si>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</si>
  <si>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</si>
  <si>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</si>
  <si>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</si>
  <si>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</si>
  <si>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</si>
  <si>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</si>
  <si>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</si>
  <si>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</si>
  <si>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</si>
  <si>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</si>
  <si>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</si>
  <si>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</si>
  <si>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</si>
  <si>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</si>
  <si>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</si>
  <si>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様式３</t>
    <rPh sb="0" eb="2">
      <t>ヨウシキ</t>
    </rPh>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</si>
  <si>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</si>
  <si>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</si>
  <si>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</si>
  <si>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</si>
  <si>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証憑書類番号</t>
    <rPh sb="0" eb="2">
      <t>ショウヒョウ</t>
    </rPh>
    <rPh sb="2" eb="4">
      <t>ショルイ</t>
    </rPh>
    <rPh sb="4" eb="6">
      <t>バンゴウ</t>
    </rPh>
    <phoneticPr fontId="10"/>
  </si>
  <si>
    <t>合計</t>
    <rPh sb="0" eb="1">
      <t>ゴウ</t>
    </rPh>
    <rPh sb="1" eb="2">
      <t>ケイ</t>
    </rPh>
    <phoneticPr fontId="11"/>
  </si>
  <si>
    <t>様式４</t>
    <rPh sb="0" eb="2">
      <t>ヨウシキ</t>
    </rPh>
    <phoneticPr fontId="2"/>
  </si>
  <si>
    <t>ワークショップ</t>
    <phoneticPr fontId="1"/>
  </si>
  <si>
    <t>様式４_別紙</t>
    <rPh sb="0" eb="2">
      <t>ヨウシキ</t>
    </rPh>
    <rPh sb="4" eb="6">
      <t>ベッシ</t>
    </rPh>
    <phoneticPr fontId="2"/>
  </si>
  <si>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</si>
  <si>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</si>
  <si>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</si>
  <si>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</si>
  <si>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</si>
  <si>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</si>
  <si>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</si>
  <si>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</si>
  <si>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</si>
  <si>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</si>
  <si>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</si>
  <si>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</si>
  <si>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</si>
  <si>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</si>
  <si>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</si>
  <si>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</si>
  <si>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</si>
  <si>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</si>
  <si>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</si>
  <si>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</si>
  <si>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</si>
  <si>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</si>
  <si>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</si>
  <si>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</si>
  <si>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</si>
  <si>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</si>
  <si>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</si>
  <si>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様式５</t>
    <rPh sb="0" eb="2">
      <t>ヨウシキ</t>
    </rPh>
    <phoneticPr fontId="2"/>
  </si>
  <si>
    <t>制作団体名：</t>
    <rPh sb="0" eb="2">
      <t>セイサク</t>
    </rPh>
    <rPh sb="2" eb="4">
      <t>ダンタイ</t>
    </rPh>
    <rPh sb="4" eb="5">
      <t>メイ</t>
    </rPh>
    <phoneticPr fontId="10"/>
  </si>
  <si>
    <t>　　</t>
  </si>
  <si>
    <t>運搬</t>
    <rPh sb="0" eb="2">
      <t>ウンパン</t>
    </rPh>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</si>
  <si>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</si>
  <si>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</si>
  <si>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</si>
  <si>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</si>
  <si>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</si>
  <si>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</si>
  <si>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</si>
  <si>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</si>
  <si>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</si>
  <si>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</si>
  <si>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</si>
  <si>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</si>
  <si>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</si>
  <si>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様式７</t>
    <rPh sb="0" eb="2">
      <t>ヨウシキ</t>
    </rPh>
    <phoneticPr fontId="2"/>
  </si>
  <si>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</si>
  <si>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</si>
  <si>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</si>
  <si>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</si>
  <si>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</si>
  <si>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</si>
  <si>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</si>
  <si>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</si>
  <si>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</si>
  <si>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様式８</t>
    <rPh sb="0" eb="2">
      <t>ヨウシキ</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</si>
  <si>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</si>
  <si>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</si>
  <si>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</si>
  <si>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</si>
  <si>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差引額</t>
    <rPh sb="0" eb="2">
      <t>サシヒキ</t>
    </rPh>
    <rPh sb="2" eb="3">
      <t>ガク</t>
    </rPh>
    <phoneticPr fontId="10"/>
  </si>
  <si>
    <t>実支出額</t>
    <rPh sb="0" eb="4">
      <t>ジッシシュツガク</t>
    </rPh>
    <phoneticPr fontId="19"/>
  </si>
  <si>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</si>
  <si>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</si>
  <si>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</si>
  <si>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</si>
  <si>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19"/>
  </si>
  <si>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</si>
  <si>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</si>
  <si>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19"/>
  </si>
  <si>
    <t>文芸費</t>
    <rPh sb="0" eb="2">
      <t>ブンゲイ</t>
    </rPh>
    <rPh sb="2" eb="3">
      <t>ヒ</t>
    </rPh>
    <phoneticPr fontId="10"/>
  </si>
  <si>
    <t>一般管理費</t>
    <rPh sb="0" eb="5">
      <t>イッパンカンリヒ</t>
    </rPh>
    <phoneticPr fontId="19"/>
  </si>
  <si>
    <t>音楽費・借損料</t>
    <rPh sb="0" eb="2">
      <t>オンガク</t>
    </rPh>
    <rPh sb="2" eb="3">
      <t>ヒ</t>
    </rPh>
    <phoneticPr fontId="10"/>
  </si>
  <si>
    <t>支出計</t>
    <rPh sb="0" eb="2">
      <t>シシュツ</t>
    </rPh>
    <rPh sb="2" eb="3">
      <t>ケイ</t>
    </rPh>
    <phoneticPr fontId="19"/>
  </si>
  <si>
    <t>舞台費・消耗品費</t>
    <phoneticPr fontId="10"/>
  </si>
  <si>
    <t>収入計</t>
    <rPh sb="0" eb="2">
      <t>シュウニュウ</t>
    </rPh>
    <rPh sb="2" eb="3">
      <t>ケイ</t>
    </rPh>
    <phoneticPr fontId="19"/>
  </si>
  <si>
    <t>ワークショップ費</t>
    <rPh sb="7" eb="8">
      <t>ヒ</t>
    </rPh>
    <phoneticPr fontId="10"/>
  </si>
  <si>
    <t>差引額</t>
    <rPh sb="0" eb="2">
      <t>サシヒキ</t>
    </rPh>
    <rPh sb="2" eb="3">
      <t>ガク</t>
    </rPh>
    <phoneticPr fontId="19"/>
  </si>
  <si>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</si>
  <si>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</si>
  <si>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</si>
  <si>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</si>
  <si>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</si>
  <si>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</si>
  <si>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単位(円)，税込み</t>
    <rPh sb="6" eb="8">
      <t>ゼイコ</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</si>
  <si>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</si>
  <si>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</si>
  <si>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</si>
  <si>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</si>
  <si>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</si>
  <si>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</si>
  <si>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</si>
  <si>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</si>
  <si>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</si>
  <si>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</si>
  <si>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</si>
  <si>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</si>
  <si>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</si>
  <si>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</si>
  <si>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</si>
  <si>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</si>
  <si>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</si>
  <si>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</si>
  <si>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(備考)</t>
    <rPh sb="1" eb="3">
      <t>ビコウ</t>
    </rPh>
    <phoneticPr fontId="2"/>
  </si>
  <si>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</si>
  <si>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</si>
  <si>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</si>
  <si>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</si>
  <si>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</si>
  <si>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</si>
  <si>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</si>
  <si>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</si>
  <si>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</si>
  <si>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</si>
  <si>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</si>
  <si>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</si>
  <si>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</si>
  <si>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</si>
  <si>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</si>
  <si>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</si>
  <si>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</si>
  <si>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要確認※様式1との一致※</t>
  </si>
  <si>
    <t>様式10</t>
    <rPh sb="0" eb="2">
      <t>ヨウシキ</t>
    </rPh>
    <phoneticPr fontId="2"/>
  </si>
  <si>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</si>
  <si>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</si>
  <si>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</si>
  <si>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補助者</t>
    <rPh sb="0" eb="3">
      <t>ホジョシャ</t>
    </rPh>
    <phoneticPr fontId="2"/>
  </si>
  <si>
    <t>合計日数</t>
    <rPh sb="0" eb="2">
      <t>ゴウケイ</t>
    </rPh>
    <rPh sb="2" eb="4">
      <t>ニッスウ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</si>
  <si>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0"/>
  </si>
  <si>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</si>
  <si>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</si>
  <si>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</si>
  <si>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</si>
  <si>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</si>
  <si>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</si>
  <si>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</si>
  <si>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様式２、様式４、様式10</t>
    <rPh sb="0" eb="2">
      <t>ヨウシキ</t>
    </rPh>
    <rPh sb="4" eb="6">
      <t>ヨウシキ</t>
    </rPh>
    <rPh sb="8" eb="10">
      <t>ヨウシキ</t>
    </rPh>
    <phoneticPr fontId="1"/>
  </si>
  <si>
    <t>様式２、様式４、様式9</t>
    <rPh sb="0" eb="2">
      <t>ヨウシキ</t>
    </rPh>
    <rPh sb="4" eb="6">
      <t>ヨウシキ</t>
    </rPh>
    <rPh sb="8" eb="10">
      <t>ヨウシキ</t>
    </rPh>
    <phoneticPr fontId="1"/>
  </si>
  <si>
    <t>制作団体所在地：</t>
    <phoneticPr fontId="2"/>
  </si>
  <si>
    <t>制作団体：</t>
    <phoneticPr fontId="2"/>
  </si>
  <si>
    <t>発行日：</t>
    <rPh sb="0" eb="2">
      <t>ハッコウ</t>
    </rPh>
    <rPh sb="2" eb="3">
      <t>ビ</t>
    </rPh>
    <phoneticPr fontId="10"/>
  </si>
  <si>
    <t>円</t>
    <rPh sb="0" eb="1">
      <t>エン</t>
    </rPh>
    <phoneticPr fontId="10"/>
  </si>
  <si>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</si>
  <si>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</si>
  <si>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</si>
  <si>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</si>
  <si>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単位(円)，税込み</t>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</si>
  <si>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</si>
  <si>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</si>
  <si>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</si>
  <si>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</si>
  <si>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</si>
  <si>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</si>
  <si>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</si>
  <si>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</si>
  <si>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</si>
  <si>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</si>
  <si>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単位(円)，税込み</t>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</si>
  <si>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</si>
  <si>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</si>
  <si>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</si>
  <si>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</si>
  <si>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</si>
  <si>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</si>
  <si>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</si>
  <si>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※主指導者が複数いる場合は所属欄に該当日をご記入ください。</t>
    <rPh sb="1" eb="2">
      <t>シュ</t>
    </rPh>
    <rPh sb="2" eb="5">
      <t>シドウシャ</t>
    </rPh>
    <rPh sb="6" eb="8">
      <t>フクスウ</t>
    </rPh>
    <rPh sb="10" eb="12">
      <t>バアイ</t>
    </rPh>
    <rPh sb="13" eb="15">
      <t>ショゾク</t>
    </rPh>
    <rPh sb="15" eb="16">
      <t>ラン</t>
    </rPh>
    <rPh sb="17" eb="19">
      <t>ガイトウ</t>
    </rPh>
    <rPh sb="19" eb="20">
      <t>ビ</t>
    </rPh>
    <rPh sb="22" eb="24">
      <t>キニュウ</t>
    </rPh>
    <phoneticPr fontId="1"/>
  </si>
  <si>
    <t>日当</t>
    <rPh sb="0" eb="2">
      <t>ニットウ</t>
    </rPh>
    <phoneticPr fontId="1"/>
  </si>
  <si>
    <t>公演日</t>
    <rPh sb="0" eb="3">
      <t>コウエンビ</t>
    </rPh>
    <phoneticPr fontId="1"/>
  </si>
  <si>
    <t>移動日</t>
    <rPh sb="0" eb="3">
      <t>イドウビ</t>
    </rPh>
    <phoneticPr fontId="1"/>
  </si>
  <si>
    <t>○</t>
  </si>
  <si>
    <t>△</t>
  </si>
  <si>
    <t>□</t>
  </si>
  <si>
    <t>◇</t>
  </si>
  <si>
    <t>●</t>
  </si>
  <si>
    <t>▲</t>
  </si>
  <si>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</si>
  <si>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</si>
  <si>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</si>
  <si>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</si>
  <si>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</si>
  <si>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</si>
  <si>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</si>
  <si>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</si>
  <si>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0円</t>
    <phoneticPr fontId="1"/>
  </si>
  <si>
    <t>1,100円</t>
    <phoneticPr fontId="1"/>
  </si>
  <si>
    <t>公演日</t>
    <rPh sb="0" eb="2">
      <t>コウエン</t>
    </rPh>
    <rPh sb="2" eb="3">
      <t>ニチ</t>
    </rPh>
    <phoneticPr fontId="1"/>
  </si>
  <si>
    <t>移動日</t>
    <rPh sb="0" eb="2">
      <t>イドウ</t>
    </rPh>
    <phoneticPr fontId="1"/>
  </si>
  <si>
    <t>公演日</t>
    <rPh sb="0" eb="2">
      <t>コウエン</t>
    </rPh>
    <phoneticPr fontId="1"/>
  </si>
  <si>
    <t>WSもしくは本公演と重複日のため計上なし</t>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</si>
  <si>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</si>
  <si>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</si>
  <si>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</si>
  <si>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</si>
  <si>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※移動起点は様式４の出発地とあわせてください。</t>
    <rPh sb="1" eb="5">
      <t>イドウキテン</t>
    </rPh>
    <rPh sb="6" eb="8">
      <t>ヨウシキ</t>
    </rPh>
    <rPh sb="10" eb="13">
      <t>シュッパツチ</t>
    </rPh>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</si>
  <si>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</si>
  <si>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</si>
  <si>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</si>
  <si>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</si>
  <si>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</si>
  <si>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</si>
  <si>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</si>
  <si>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</si>
  <si>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</si>
  <si>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</si>
  <si>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</si>
  <si>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</si>
  <si>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</si>
  <si>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印</t>
    <rPh sb="0" eb="1">
      <t>イン</t>
    </rPh>
    <phoneticPr fontId="1"/>
  </si>
  <si>
    <t>～</t>
    <phoneticPr fontId="1"/>
  </si>
  <si>
    <t>～</t>
    <phoneticPr fontId="1"/>
  </si>
  <si>
    <t>事務局確認用</t>
    <rPh sb="0" eb="6">
      <t>ジムキョクカクニンヨウ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</si>
  <si>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</si>
  <si>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</si>
  <si>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実施時間</t>
    <rPh sb="0" eb="4">
      <t>ジッシジカン</t>
    </rPh>
    <phoneticPr fontId="1"/>
  </si>
  <si>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</si>
  <si>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</si>
  <si>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</si>
  <si>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</si>
  <si>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</si>
  <si>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</si>
  <si>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</si>
  <si>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【日当内訳】（様式2・4本公演）　【運転手当内訳】（様式5本公演）</t>
    <rPh sb="1" eb="3">
      <t>ニットウ</t>
    </rPh>
    <rPh sb="3" eb="5">
      <t>ウチワケ</t>
    </rPh>
    <rPh sb="7" eb="9">
      <t>ヨウシキ</t>
    </rPh>
    <rPh sb="12" eb="15">
      <t>ホンコウエン</t>
    </rPh>
    <phoneticPr fontId="2"/>
  </si>
  <si>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</si>
  <si>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</si>
  <si>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</si>
  <si>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</si>
  <si>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</si>
  <si>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</si>
  <si>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WS日1,100円　○</t>
    <rPh sb="2" eb="3">
      <t>ヒ</t>
    </rPh>
    <rPh sb="8" eb="9">
      <t>エン</t>
    </rPh>
    <phoneticPr fontId="1"/>
  </si>
  <si>
    <t>WS日</t>
    <rPh sb="2" eb="3">
      <t>ニチ</t>
    </rPh>
    <phoneticPr fontId="1"/>
  </si>
  <si>
    <t>WS日</t>
    <rPh sb="2" eb="3">
      <t>ヒ</t>
    </rPh>
    <phoneticPr fontId="1"/>
  </si>
  <si>
    <t>日当日数</t>
    <rPh sb="0" eb="2">
      <t>ニットウ</t>
    </rPh>
    <rPh sb="2" eb="4">
      <t>ニッスウ</t>
    </rPh>
    <phoneticPr fontId="1"/>
  </si>
  <si>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</si>
  <si>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</si>
  <si>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↑どちらかを選択してください</t>
    <rPh sb="6" eb="8">
      <t>センタク</t>
    </rPh>
    <phoneticPr fontId="1"/>
  </si>
  <si>
    <t>WS回数（○●）</t>
    <rPh sb="2" eb="4">
      <t>カイスウ</t>
    </rPh>
    <phoneticPr fontId="1"/>
  </si>
  <si>
    <t>WS日 0円　●</t>
    <rPh sb="2" eb="3">
      <t>ヒ</t>
    </rPh>
    <rPh sb="5" eb="6">
      <t>エン</t>
    </rPh>
    <phoneticPr fontId="1"/>
  </si>
  <si>
    <t>移動日 0円　▲</t>
    <rPh sb="0" eb="3">
      <t>イドウビ</t>
    </rPh>
    <rPh sb="5" eb="6">
      <t>エン</t>
    </rPh>
    <phoneticPr fontId="1"/>
  </si>
  <si>
    <t>公演日0円　●</t>
    <rPh sb="0" eb="3">
      <t>コウエンビ</t>
    </rPh>
    <rPh sb="4" eb="5">
      <t>エン</t>
    </rPh>
    <phoneticPr fontId="1"/>
  </si>
  <si>
    <t>出演者+スタッフ 合計</t>
    <rPh sb="0" eb="3">
      <t>シュツエンシャ</t>
    </rPh>
    <rPh sb="9" eb="11">
      <t>ゴウケイ</t>
    </rPh>
    <phoneticPr fontId="1"/>
  </si>
  <si>
    <t>備考</t>
    <rPh sb="0" eb="2">
      <t>ビコウ</t>
    </rPh>
    <phoneticPr fontId="2"/>
  </si>
  <si>
    <t>運転者氏名</t>
    <rPh sb="0" eb="3">
      <t>ウンテンシャ</t>
    </rPh>
    <rPh sb="3" eb="5">
      <t>シメイ</t>
    </rPh>
    <phoneticPr fontId="2"/>
  </si>
  <si>
    <t>ワークショップ
実施日</t>
    <rPh sb="8" eb="11">
      <t>ジッシビ</t>
    </rPh>
    <phoneticPr fontId="10"/>
  </si>
  <si>
    <t>資料番号</t>
    <phoneticPr fontId="1"/>
  </si>
  <si>
    <t>算出根拠種類</t>
    <rPh sb="0" eb="4">
      <t>サンシュツコンキョ</t>
    </rPh>
    <rPh sb="4" eb="6">
      <t>シュルイ</t>
    </rPh>
    <phoneticPr fontId="2"/>
  </si>
  <si>
    <t xml:space="preserve">
算出根拠
資料番号
</t>
    <rPh sb="6" eb="8">
      <t>シリョウ</t>
    </rPh>
    <rPh sb="8" eb="10">
      <t>バンゴウ</t>
    </rPh>
    <phoneticPr fontId="2"/>
  </si>
  <si>
    <t xml:space="preserve">
支払証憑
資料番号
</t>
    <rPh sb="6" eb="10">
      <t>シリョウバンゴウ</t>
    </rPh>
    <phoneticPr fontId="1"/>
  </si>
  <si>
    <t>レンタカー代について、手引きを確認し計上対象外の経費は含まれていないことを確認した。</t>
  </si>
  <si>
    <t>車検証提出済み</t>
    <rPh sb="0" eb="6">
      <t>シャケンショウテイシュツズ</t>
    </rPh>
    <phoneticPr fontId="1"/>
  </si>
  <si>
    <t>日当計算表</t>
    <rPh sb="0" eb="5">
      <t>ニットウケイサンヒョウ</t>
    </rPh>
    <phoneticPr fontId="2"/>
  </si>
  <si>
    <t>鉄道</t>
    <rPh sb="0" eb="2">
      <t>テツドウ</t>
    </rPh>
    <phoneticPr fontId="1"/>
  </si>
  <si>
    <t>水路</t>
    <rPh sb="0" eb="2">
      <t>スイロ</t>
    </rPh>
    <phoneticPr fontId="1"/>
  </si>
  <si>
    <t>陸路</t>
    <rPh sb="0" eb="2">
      <t>リクロ</t>
    </rPh>
    <phoneticPr fontId="1"/>
  </si>
  <si>
    <t>㎞</t>
    <phoneticPr fontId="1"/>
  </si>
  <si>
    <t>日当：</t>
    <rPh sb="0" eb="2">
      <t>ニットウ</t>
    </rPh>
    <phoneticPr fontId="1"/>
  </si>
  <si>
    <t>該当日の状況を記載してください。</t>
    <rPh sb="0" eb="3">
      <t>ガイトウビ</t>
    </rPh>
    <rPh sb="4" eb="6">
      <t>ジョウキョウ</t>
    </rPh>
    <rPh sb="7" eb="9">
      <t>キサイ</t>
    </rPh>
    <phoneticPr fontId="1"/>
  </si>
  <si>
    <t>宿泊</t>
    <rPh sb="0" eb="2">
      <t>シュクハク</t>
    </rPh>
    <phoneticPr fontId="1"/>
  </si>
  <si>
    <t>ワークショップ
日当</t>
    <rPh sb="8" eb="10">
      <t>ニットウ</t>
    </rPh>
    <phoneticPr fontId="2"/>
  </si>
  <si>
    <t>ワークショップ
運転手当</t>
    <rPh sb="8" eb="12">
      <t>ウンテンテアテ</t>
    </rPh>
    <phoneticPr fontId="2"/>
  </si>
  <si>
    <t>ワークショップ
自家用車 車両使用料</t>
    <rPh sb="8" eb="12">
      <t>ジカヨウシャ</t>
    </rPh>
    <rPh sb="13" eb="18">
      <t>シャリョウシヨウリョウ</t>
    </rPh>
    <phoneticPr fontId="2"/>
  </si>
  <si>
    <t>総移動距離</t>
    <rPh sb="0" eb="5">
      <t>ソウイドウキョリ</t>
    </rPh>
    <phoneticPr fontId="1"/>
  </si>
  <si>
    <t>自家用車
車両使用料　
合計</t>
    <rPh sb="0" eb="4">
      <t>ジカヨウシャ</t>
    </rPh>
    <rPh sb="5" eb="7">
      <t>シャリョウ</t>
    </rPh>
    <rPh sb="7" eb="10">
      <t>シヨウリョウ</t>
    </rPh>
    <rPh sb="12" eb="14">
      <t>ゴウケイ</t>
    </rPh>
    <phoneticPr fontId="1"/>
  </si>
  <si>
    <t>本公演・メインプログラム
日当・運転手当
運転手当・車両使用料
合計</t>
    <rPh sb="0" eb="3">
      <t>ホンコウエン</t>
    </rPh>
    <rPh sb="13" eb="15">
      <t>ニットウ</t>
    </rPh>
    <rPh sb="16" eb="20">
      <t>ウンテンテアテ</t>
    </rPh>
    <rPh sb="32" eb="34">
      <t>ゴウケイ</t>
    </rPh>
    <phoneticPr fontId="2"/>
  </si>
  <si>
    <t>ワークショップ
謝金・日当
運転手当
車両使用料
合計</t>
    <rPh sb="8" eb="10">
      <t>シャキン</t>
    </rPh>
    <rPh sb="11" eb="13">
      <t>ニットウ</t>
    </rPh>
    <rPh sb="14" eb="17">
      <t>ウンテンシュ</t>
    </rPh>
    <rPh sb="17" eb="18">
      <t>ア</t>
    </rPh>
    <rPh sb="19" eb="24">
      <t>シャリョウシヨウリョウ</t>
    </rPh>
    <rPh sb="25" eb="27">
      <t>ゴウケイ</t>
    </rPh>
    <phoneticPr fontId="2"/>
  </si>
  <si>
    <t>＊同一人物が単価の異なる役職で従事される場合は行を分けて入力してください。</t>
  </si>
  <si>
    <t>【記号について】</t>
    <rPh sb="1" eb="3">
      <t>キゴウ</t>
    </rPh>
    <phoneticPr fontId="1"/>
  </si>
  <si>
    <t>謝金／出演料</t>
    <rPh sb="0" eb="2">
      <t>シャキン</t>
    </rPh>
    <rPh sb="3" eb="6">
      <t>シュツエンリョウ</t>
    </rPh>
    <phoneticPr fontId="1"/>
  </si>
  <si>
    <t>実施日／従事日</t>
    <rPh sb="0" eb="3">
      <t>ジッシビ</t>
    </rPh>
    <rPh sb="4" eb="7">
      <t>ジュウジビ</t>
    </rPh>
    <phoneticPr fontId="1"/>
  </si>
  <si>
    <t>発生</t>
    <rPh sb="0" eb="2">
      <t>ハッセイ</t>
    </rPh>
    <phoneticPr fontId="1"/>
  </si>
  <si>
    <t>×</t>
    <phoneticPr fontId="1"/>
  </si>
  <si>
    <t>移動日、待機日</t>
    <rPh sb="0" eb="2">
      <t>イドウ</t>
    </rPh>
    <rPh sb="2" eb="3">
      <t>ビ</t>
    </rPh>
    <rPh sb="4" eb="7">
      <t>タイキビ</t>
    </rPh>
    <phoneticPr fontId="1"/>
  </si>
  <si>
    <t>実施日／従事日だが日当計上対象外</t>
    <rPh sb="0" eb="3">
      <t>ジッシビ</t>
    </rPh>
    <rPh sb="4" eb="7">
      <t>ジュウジビ</t>
    </rPh>
    <rPh sb="9" eb="11">
      <t>ニットウ</t>
    </rPh>
    <rPh sb="11" eb="13">
      <t>ケイジョウ</t>
    </rPh>
    <rPh sb="13" eb="16">
      <t>タイショウガイ</t>
    </rPh>
    <phoneticPr fontId="1"/>
  </si>
  <si>
    <t>移動日、待機日だが日当計上対象外</t>
    <rPh sb="0" eb="2">
      <t>イドウ</t>
    </rPh>
    <rPh sb="2" eb="3">
      <t>ビ</t>
    </rPh>
    <rPh sb="4" eb="7">
      <t>タイキビ</t>
    </rPh>
    <phoneticPr fontId="1"/>
  </si>
  <si>
    <t>備考①
（交通機関の比較、公共交通機関を利用しない理由/宿泊の理由等）</t>
    <rPh sb="0" eb="2">
      <t>ビコウ</t>
    </rPh>
    <rPh sb="5" eb="7">
      <t>コウツウ</t>
    </rPh>
    <rPh sb="7" eb="9">
      <t>キカン</t>
    </rPh>
    <rPh sb="10" eb="12">
      <t>ヒカク</t>
    </rPh>
    <rPh sb="13" eb="15">
      <t>コウキョウ</t>
    </rPh>
    <rPh sb="15" eb="17">
      <t>コウツウ</t>
    </rPh>
    <rPh sb="17" eb="19">
      <t>キカン</t>
    </rPh>
    <rPh sb="20" eb="22">
      <t>リヨウ</t>
    </rPh>
    <rPh sb="25" eb="27">
      <t>リユウ</t>
    </rPh>
    <rPh sb="28" eb="30">
      <t>シュクハク</t>
    </rPh>
    <rPh sb="31" eb="33">
      <t>リユウ</t>
    </rPh>
    <rPh sb="33" eb="34">
      <t>トウ</t>
    </rPh>
    <phoneticPr fontId="2"/>
  </si>
  <si>
    <t>独立行政法人 日本芸術文化振興会</t>
    <phoneticPr fontId="1"/>
  </si>
  <si>
    <t>近畿日本ツーリスト 株式会社</t>
    <rPh sb="10" eb="14">
      <t>カブシキガイシャ</t>
    </rPh>
    <phoneticPr fontId="10"/>
  </si>
  <si>
    <t>令和5年度　舞台芸術等総合支援事業（学校巡回公演）　　見積書</t>
    <rPh sb="27" eb="30">
      <t>ミツモリショ</t>
    </rPh>
    <phoneticPr fontId="2"/>
  </si>
  <si>
    <t>令和5年度　舞台芸術等総合支援事業（学校巡回公演）　　キャスト表</t>
    <rPh sb="31" eb="32">
      <t>ヒョウ</t>
    </rPh>
    <phoneticPr fontId="2"/>
  </si>
  <si>
    <t>令和5年度　舞台芸術等総合支援事業（学校巡回公演）
出演料・メインプログラムに係る人件費内訳</t>
    <rPh sb="26" eb="28">
      <t>シュツエン</t>
    </rPh>
    <rPh sb="28" eb="29">
      <t>リョウ</t>
    </rPh>
    <rPh sb="39" eb="40">
      <t>カカ</t>
    </rPh>
    <rPh sb="41" eb="44">
      <t>ジンケンヒ</t>
    </rPh>
    <rPh sb="44" eb="46">
      <t>ウチワケ</t>
    </rPh>
    <phoneticPr fontId="2"/>
  </si>
  <si>
    <t>令和5年度　舞台芸術等総合支援事業（学校巡回公演）　　旅費算定基礎表</t>
  </si>
  <si>
    <t>令和5年度　舞台芸術等総合支援事業（学校巡回公演）　　車両行程表兼運転手当支払確認表</t>
    <rPh sb="27" eb="29">
      <t>シャリョウ</t>
    </rPh>
    <rPh sb="29" eb="31">
      <t>コウテイ</t>
    </rPh>
    <rPh sb="31" eb="32">
      <t>ヒョウ</t>
    </rPh>
    <rPh sb="32" eb="33">
      <t>ケン</t>
    </rPh>
    <rPh sb="33" eb="35">
      <t>ウンテン</t>
    </rPh>
    <rPh sb="35" eb="37">
      <t>テアテ</t>
    </rPh>
    <rPh sb="37" eb="39">
      <t>シハラ</t>
    </rPh>
    <rPh sb="39" eb="41">
      <t>カクニン</t>
    </rPh>
    <rPh sb="41" eb="42">
      <t>ヒョウ</t>
    </rPh>
    <phoneticPr fontId="2"/>
  </si>
  <si>
    <t>令和5年度　舞台芸術等総合支援事業（学校巡回公演）が下記のとおり完了しましたので報告いたします。</t>
    <rPh sb="0" eb="2">
      <t>レイワ</t>
    </rPh>
    <rPh sb="3" eb="5">
      <t>ネンド</t>
    </rPh>
    <phoneticPr fontId="2"/>
  </si>
  <si>
    <t>令和5年度　舞台芸術等総合支援事業（学校巡回公演）　　精算報告書(委託業務完了報告書)</t>
    <rPh sb="27" eb="29">
      <t>セイサン</t>
    </rPh>
    <rPh sb="33" eb="35">
      <t>イタク</t>
    </rPh>
    <rPh sb="35" eb="37">
      <t>ギョウム</t>
    </rPh>
    <rPh sb="37" eb="39">
      <t>カンリョウ</t>
    </rPh>
    <rPh sb="39" eb="42">
      <t>ホウコクショ</t>
    </rPh>
    <phoneticPr fontId="2"/>
  </si>
  <si>
    <t>令和5年度　舞台芸術等総合支援事業（学校巡回公演）　
本公演・メインプログラム日当・運転手当・車両使用料（自家用車）　支払明細</t>
    <rPh sb="27" eb="28">
      <t>ホン</t>
    </rPh>
    <rPh sb="28" eb="30">
      <t>コウエン</t>
    </rPh>
    <rPh sb="39" eb="41">
      <t>ニットウ</t>
    </rPh>
    <rPh sb="42" eb="46">
      <t>ウンテンテアテ</t>
    </rPh>
    <rPh sb="47" eb="52">
      <t>シャリョウシヨウリョウ</t>
    </rPh>
    <rPh sb="53" eb="57">
      <t>ジカヨウシャ</t>
    </rPh>
    <rPh sb="59" eb="61">
      <t>シハライ</t>
    </rPh>
    <rPh sb="61" eb="63">
      <t>メイサイ</t>
    </rPh>
    <phoneticPr fontId="2"/>
  </si>
  <si>
    <t>令和5年度　舞台芸術等総合支援事業（学校巡回公演）　
ワークショップ謝金・日当・運転手当・車両使用料（自家用車）支払明細</t>
    <rPh sb="34" eb="36">
      <t>シャキン</t>
    </rPh>
    <rPh sb="37" eb="39">
      <t>ニットウ</t>
    </rPh>
    <rPh sb="40" eb="44">
      <t>ウンテンテアテ</t>
    </rPh>
    <rPh sb="56" eb="58">
      <t>シハラ</t>
    </rPh>
    <rPh sb="58" eb="60">
      <t>メイサイ</t>
    </rPh>
    <phoneticPr fontId="2"/>
  </si>
  <si>
    <t>本公演車両交通費</t>
    <rPh sb="3" eb="5">
      <t>シャリョウ</t>
    </rPh>
    <rPh sb="5" eb="8">
      <t>コウツウヒ</t>
    </rPh>
    <phoneticPr fontId="10"/>
  </si>
  <si>
    <t>ワークショップ 謝金・日当・運転手当 ・自家用車 車両使用料　合計:</t>
    <rPh sb="8" eb="10">
      <t>シャキン</t>
    </rPh>
    <rPh sb="11" eb="13">
      <t>ニットウ</t>
    </rPh>
    <rPh sb="14" eb="18">
      <t>ウンテンテアテ</t>
    </rPh>
    <rPh sb="31" eb="33">
      <t>ゴウケイ</t>
    </rPh>
    <phoneticPr fontId="2"/>
  </si>
  <si>
    <t>本公演日当・運転手当・自家用車 車両使用料　合計：</t>
    <rPh sb="6" eb="10">
      <t>ウンテンテアテ</t>
    </rPh>
    <phoneticPr fontId="1"/>
  </si>
  <si>
    <t>京都府</t>
    <rPh sb="0" eb="3">
      <t>キョウトフ</t>
    </rPh>
    <phoneticPr fontId="1"/>
  </si>
  <si>
    <t>⇒</t>
  </si>
  <si>
    <t>東京駅</t>
    <rPh sb="0" eb="2">
      <t>トウキョウ</t>
    </rPh>
    <rPh sb="2" eb="3">
      <t>エキ</t>
    </rPh>
    <phoneticPr fontId="1"/>
  </si>
  <si>
    <t>京都駅</t>
    <rPh sb="0" eb="2">
      <t>キョウト</t>
    </rPh>
    <rPh sb="2" eb="3">
      <t>エキ</t>
    </rPh>
    <phoneticPr fontId="1"/>
  </si>
  <si>
    <t>●●駅</t>
    <rPh sb="2" eb="3">
      <t>エキ</t>
    </rPh>
    <phoneticPr fontId="1"/>
  </si>
  <si>
    <t>●●駅前</t>
    <rPh sb="2" eb="4">
      <t>エキマエ</t>
    </rPh>
    <phoneticPr fontId="1"/>
  </si>
  <si>
    <t>⇔</t>
  </si>
  <si>
    <t>JR特急あり</t>
  </si>
  <si>
    <t>JR特急なし</t>
  </si>
  <si>
    <t>路線バス</t>
  </si>
  <si>
    <t>□□駅</t>
    <rPh sb="2" eb="3">
      <t>エキ</t>
    </rPh>
    <phoneticPr fontId="1"/>
  </si>
  <si>
    <t>ホテル</t>
    <phoneticPr fontId="1"/>
  </si>
  <si>
    <t>徒歩</t>
  </si>
  <si>
    <t>○○市立A小学校</t>
    <rPh sb="2" eb="4">
      <t>シリツ</t>
    </rPh>
    <rPh sb="5" eb="8">
      <t>ショウガッコウ</t>
    </rPh>
    <phoneticPr fontId="1"/>
  </si>
  <si>
    <t>A小学校前</t>
    <rPh sb="1" eb="5">
      <t>ショウガッコウマエ</t>
    </rPh>
    <phoneticPr fontId="1"/>
  </si>
  <si>
    <t>A小学校前</t>
    <phoneticPr fontId="1"/>
  </si>
  <si>
    <t>⇒</t>
    <phoneticPr fontId="1"/>
  </si>
  <si>
    <t>○○市立B中学校</t>
    <rPh sb="2" eb="4">
      <t>シリツ</t>
    </rPh>
    <rPh sb="5" eb="8">
      <t>チュウガッコウ</t>
    </rPh>
    <phoneticPr fontId="1"/>
  </si>
  <si>
    <t>B中学校</t>
    <rPh sb="1" eb="4">
      <t>チュウガッコウ</t>
    </rPh>
    <phoneticPr fontId="1"/>
  </si>
  <si>
    <t>レンタカー①</t>
  </si>
  <si>
    <t>貸切バス小型</t>
  </si>
  <si>
    <t>到着予定時間までに間に合うバスがないため、小型バスを利用</t>
    <rPh sb="0" eb="6">
      <t>トウチャクヨテイジカン</t>
    </rPh>
    <rPh sb="9" eb="10">
      <t>マ</t>
    </rPh>
    <rPh sb="11" eb="12">
      <t>ア</t>
    </rPh>
    <rPh sb="21" eb="23">
      <t>コガタ</t>
    </rPh>
    <rPh sb="26" eb="28">
      <t>リヨウ</t>
    </rPh>
    <phoneticPr fontId="1"/>
  </si>
  <si>
    <t>○○市</t>
    <rPh sb="2" eb="3">
      <t>シ</t>
    </rPh>
    <phoneticPr fontId="1"/>
  </si>
  <si>
    <t>C学園</t>
    <rPh sb="1" eb="3">
      <t>ガクエン</t>
    </rPh>
    <phoneticPr fontId="1"/>
  </si>
  <si>
    <t>田中●太郎・鈴木▲子は他事業の公演のため離団</t>
    <rPh sb="0" eb="2">
      <t>タナカ</t>
    </rPh>
    <rPh sb="3" eb="5">
      <t>タロウ</t>
    </rPh>
    <rPh sb="6" eb="8">
      <t>スズキ</t>
    </rPh>
    <rPh sb="9" eb="10">
      <t>コ</t>
    </rPh>
    <rPh sb="11" eb="14">
      <t>タジギョウ</t>
    </rPh>
    <rPh sb="15" eb="17">
      <t>コウエン</t>
    </rPh>
    <rPh sb="20" eb="22">
      <t>リダン</t>
    </rPh>
    <phoneticPr fontId="1"/>
  </si>
  <si>
    <t>大阪府</t>
    <rPh sb="0" eb="3">
      <t>オオサカフ</t>
    </rPh>
    <phoneticPr fontId="1"/>
  </si>
  <si>
    <t>△△駅</t>
    <rPh sb="2" eb="3">
      <t>エキ</t>
    </rPh>
    <phoneticPr fontId="1"/>
  </si>
  <si>
    <t>△△駅</t>
    <rPh sb="1" eb="3">
      <t>サンカクエキ</t>
    </rPh>
    <phoneticPr fontId="1"/>
  </si>
  <si>
    <t>指揮者</t>
    <rPh sb="0" eb="3">
      <t>シキシャ</t>
    </rPh>
    <phoneticPr fontId="1"/>
  </si>
  <si>
    <t>ソリスト</t>
    <phoneticPr fontId="1"/>
  </si>
  <si>
    <t>**</t>
    <phoneticPr fontId="1"/>
  </si>
  <si>
    <t>***</t>
    <phoneticPr fontId="1"/>
  </si>
  <si>
    <t>****</t>
    <phoneticPr fontId="1"/>
  </si>
  <si>
    <t>******</t>
    <phoneticPr fontId="1"/>
  </si>
  <si>
    <t>音響スタッフ</t>
    <rPh sb="0" eb="2">
      <t>オンキョウ</t>
    </rPh>
    <phoneticPr fontId="1"/>
  </si>
  <si>
    <t>照明スタッフ</t>
    <rPh sb="0" eb="2">
      <t>ショウメイ</t>
    </rPh>
    <phoneticPr fontId="1"/>
  </si>
  <si>
    <t>制作</t>
    <rPh sb="0" eb="2">
      <t>セイサク</t>
    </rPh>
    <phoneticPr fontId="1"/>
  </si>
  <si>
    <t>田中●太郎</t>
    <phoneticPr fontId="1"/>
  </si>
  <si>
    <t>鈴木▲子</t>
    <phoneticPr fontId="1"/>
  </si>
  <si>
    <t>佐藤■介</t>
    <phoneticPr fontId="1"/>
  </si>
  <si>
    <t>高橋★美</t>
    <phoneticPr fontId="1"/>
  </si>
  <si>
    <t>渡辺□斗</t>
    <rPh sb="0" eb="2">
      <t>ワタナベ</t>
    </rPh>
    <rPh sb="3" eb="4">
      <t>ト</t>
    </rPh>
    <phoneticPr fontId="1"/>
  </si>
  <si>
    <t>福島◎太</t>
    <rPh sb="0" eb="2">
      <t>フクシマ</t>
    </rPh>
    <rPh sb="3" eb="4">
      <t>タ</t>
    </rPh>
    <phoneticPr fontId="1"/>
  </si>
  <si>
    <t>斉藤○子</t>
    <rPh sb="0" eb="2">
      <t>サイトウ</t>
    </rPh>
    <rPh sb="3" eb="4">
      <t>コ</t>
    </rPh>
    <phoneticPr fontId="1"/>
  </si>
  <si>
    <t>山田☆加</t>
    <rPh sb="0" eb="2">
      <t>ヤマダ</t>
    </rPh>
    <rPh sb="3" eb="4">
      <t>カ</t>
    </rPh>
    <phoneticPr fontId="1"/>
  </si>
  <si>
    <t>佐々木＊音</t>
    <rPh sb="0" eb="3">
      <t>ササキ</t>
    </rPh>
    <rPh sb="4" eb="5">
      <t>オト</t>
    </rPh>
    <phoneticPr fontId="1"/>
  </si>
  <si>
    <t>森△希</t>
    <rPh sb="0" eb="1">
      <t>モリ</t>
    </rPh>
    <rPh sb="2" eb="3">
      <t>キ</t>
    </rPh>
    <phoneticPr fontId="1"/>
  </si>
  <si>
    <t>石井◇彦</t>
    <rPh sb="0" eb="2">
      <t>イシイ</t>
    </rPh>
    <rPh sb="3" eb="4">
      <t>ヒコ</t>
    </rPh>
    <phoneticPr fontId="1"/>
  </si>
  <si>
    <t>山田◆子</t>
    <rPh sb="0" eb="2">
      <t>ヤマダ</t>
    </rPh>
    <rPh sb="3" eb="4">
      <t>コ</t>
    </rPh>
    <phoneticPr fontId="1"/>
  </si>
  <si>
    <t>加藤▽奈</t>
    <rPh sb="0" eb="2">
      <t>カトウ</t>
    </rPh>
    <rPh sb="3" eb="4">
      <t>ナ</t>
    </rPh>
    <phoneticPr fontId="1"/>
  </si>
  <si>
    <t>飯田▼真</t>
    <rPh sb="0" eb="2">
      <t>イイダ</t>
    </rPh>
    <rPh sb="3" eb="4">
      <t>マ</t>
    </rPh>
    <phoneticPr fontId="1"/>
  </si>
  <si>
    <t>山下◆太</t>
    <rPh sb="0" eb="2">
      <t>ヤマシタ</t>
    </rPh>
    <rPh sb="3" eb="4">
      <t>タ</t>
    </rPh>
    <phoneticPr fontId="1"/>
  </si>
  <si>
    <t>小川◎陽</t>
    <rPh sb="0" eb="2">
      <t>オガワ</t>
    </rPh>
    <rPh sb="3" eb="4">
      <t>ヨウ</t>
    </rPh>
    <phoneticPr fontId="1"/>
  </si>
  <si>
    <t>木村☆依</t>
    <rPh sb="0" eb="2">
      <t>キムラ</t>
    </rPh>
    <rPh sb="3" eb="4">
      <t>イ</t>
    </rPh>
    <phoneticPr fontId="1"/>
  </si>
  <si>
    <t>フリー</t>
    <phoneticPr fontId="1"/>
  </si>
  <si>
    <t>(株)ミュージックスタッフ</t>
    <rPh sb="0" eb="3">
      <t>カブ</t>
    </rPh>
    <phoneticPr fontId="1"/>
  </si>
  <si>
    <t>（有）エイトライト</t>
    <rPh sb="1" eb="2">
      <t>ユウ</t>
    </rPh>
    <phoneticPr fontId="1"/>
  </si>
  <si>
    <t>オーケストラ一式（10人）</t>
    <rPh sb="6" eb="8">
      <t>イッシキ</t>
    </rPh>
    <rPh sb="11" eb="12">
      <t>ニン</t>
    </rPh>
    <phoneticPr fontId="1"/>
  </si>
  <si>
    <t>契約書</t>
  </si>
  <si>
    <t>団体規定</t>
  </si>
  <si>
    <t>木村☆依</t>
    <phoneticPr fontId="1"/>
  </si>
  <si>
    <t>✓</t>
  </si>
  <si>
    <t>ABC交響楽団</t>
    <rPh sb="3" eb="7">
      <t>コウキョウガクダン</t>
    </rPh>
    <phoneticPr fontId="1"/>
  </si>
  <si>
    <t>団員(ABC交響楽団）</t>
    <rPh sb="0" eb="2">
      <t>ダンイン</t>
    </rPh>
    <rPh sb="6" eb="8">
      <t>コウキョウ</t>
    </rPh>
    <rPh sb="8" eb="10">
      <t>ガクダン</t>
    </rPh>
    <phoneticPr fontId="1"/>
  </si>
  <si>
    <t>東京駅</t>
    <rPh sb="0" eb="3">
      <t>トウキョウエキ</t>
    </rPh>
    <phoneticPr fontId="1"/>
  </si>
  <si>
    <t>当初</t>
  </si>
  <si>
    <t>音楽費・借損料</t>
  </si>
  <si>
    <t>楽譜借用料</t>
    <rPh sb="0" eb="2">
      <t>ガクフ</t>
    </rPh>
    <rPh sb="2" eb="5">
      <t>シャクヨウリョウ</t>
    </rPh>
    <phoneticPr fontId="1"/>
  </si>
  <si>
    <t>音楽著作権使用料</t>
    <rPh sb="0" eb="2">
      <t>オンガク</t>
    </rPh>
    <rPh sb="2" eb="8">
      <t>チョサクケンシヨウリョウ</t>
    </rPh>
    <phoneticPr fontId="1"/>
  </si>
  <si>
    <t>舞台費・消耗品費</t>
  </si>
  <si>
    <t>プログラム作成費</t>
  </si>
  <si>
    <t>プログラムデータ作成費</t>
    <rPh sb="8" eb="11">
      <t>サクセイヒ</t>
    </rPh>
    <phoneticPr fontId="1"/>
  </si>
  <si>
    <t>運搬費</t>
  </si>
  <si>
    <t>○○楽譜</t>
    <rPh sb="2" eb="4">
      <t>ガクフ</t>
    </rPh>
    <phoneticPr fontId="1"/>
  </si>
  <si>
    <t>JASRAC</t>
    <phoneticPr fontId="1"/>
  </si>
  <si>
    <t>音響スタッフ</t>
    <rPh sb="0" eb="2">
      <t>オンキョウ</t>
    </rPh>
    <phoneticPr fontId="1"/>
  </si>
  <si>
    <t>照明スタッフ</t>
    <rPh sb="0" eb="2">
      <t>ショウメイ</t>
    </rPh>
    <phoneticPr fontId="1"/>
  </si>
  <si>
    <t>運搬費</t>
    <rPh sb="0" eb="3">
      <t>ウンパンヒ</t>
    </rPh>
    <phoneticPr fontId="1"/>
  </si>
  <si>
    <t>文芸費</t>
  </si>
  <si>
    <t>ワークショップ教材費</t>
    <rPh sb="7" eb="10">
      <t>キョウザイヒ</t>
    </rPh>
    <phoneticPr fontId="1"/>
  </si>
  <si>
    <t>（有）エイトライト</t>
    <rPh sb="1" eb="2">
      <t>ユウ</t>
    </rPh>
    <phoneticPr fontId="1"/>
  </si>
  <si>
    <t>(株)ミュージックスタッフ</t>
    <rPh sb="0" eb="3">
      <t>カブ</t>
    </rPh>
    <phoneticPr fontId="1"/>
  </si>
  <si>
    <t>◆◆印刷所</t>
    <rPh sb="2" eb="4">
      <t>インサツ</t>
    </rPh>
    <rPh sb="4" eb="5">
      <t>ショ</t>
    </rPh>
    <phoneticPr fontId="1"/>
  </si>
  <si>
    <t>株式会社運輸□□</t>
    <rPh sb="0" eb="4">
      <t>カブシキガイシャ</t>
    </rPh>
    <rPh sb="4" eb="6">
      <t>ウンユ</t>
    </rPh>
    <phoneticPr fontId="1"/>
  </si>
  <si>
    <t>未定</t>
    <rPh sb="0" eb="2">
      <t>ミテイ</t>
    </rPh>
    <phoneticPr fontId="1"/>
  </si>
  <si>
    <t>曲</t>
    <rPh sb="0" eb="1">
      <t>キョク</t>
    </rPh>
    <phoneticPr fontId="1"/>
  </si>
  <si>
    <t>校</t>
    <rPh sb="0" eb="1">
      <t>コウ</t>
    </rPh>
    <phoneticPr fontId="1"/>
  </si>
  <si>
    <t>人</t>
    <rPh sb="0" eb="1">
      <t>ヒト</t>
    </rPh>
    <phoneticPr fontId="1"/>
  </si>
  <si>
    <t>式</t>
    <rPh sb="0" eb="1">
      <t>シキ</t>
    </rPh>
    <phoneticPr fontId="1"/>
  </si>
  <si>
    <t>-</t>
    <phoneticPr fontId="1"/>
  </si>
  <si>
    <t>A小学校</t>
    <rPh sb="1" eb="4">
      <t>ショウガッコウ</t>
    </rPh>
    <phoneticPr fontId="1"/>
  </si>
  <si>
    <t>○○市</t>
    <rPh sb="0" eb="3">
      <t>マルマルシ</t>
    </rPh>
    <phoneticPr fontId="1"/>
  </si>
  <si>
    <t>公共交通機関を利用すると、1日に2校WS実施が出来ないためレンタカーを使用</t>
    <rPh sb="0" eb="6">
      <t>コウキョウコウツウキカン</t>
    </rPh>
    <rPh sb="7" eb="9">
      <t>リヨウ</t>
    </rPh>
    <rPh sb="14" eb="15">
      <t>ヒ</t>
    </rPh>
    <rPh sb="17" eb="18">
      <t>コウ</t>
    </rPh>
    <rPh sb="20" eb="22">
      <t>ジッシ</t>
    </rPh>
    <rPh sb="23" eb="25">
      <t>デキ</t>
    </rPh>
    <rPh sb="35" eb="37">
      <t>シヨウ</t>
    </rPh>
    <phoneticPr fontId="1"/>
  </si>
  <si>
    <t>主指導者</t>
  </si>
  <si>
    <t>補助者</t>
  </si>
  <si>
    <t>フリー※7/3 2校</t>
    <rPh sb="9" eb="10">
      <t>コウ</t>
    </rPh>
    <phoneticPr fontId="1"/>
  </si>
  <si>
    <t>団員(ABC交響楽団） ※7/4　1校</t>
    <rPh sb="0" eb="2">
      <t>ダンイン</t>
    </rPh>
    <rPh sb="6" eb="8">
      <t>コウキョウ</t>
    </rPh>
    <rPh sb="8" eb="10">
      <t>ガクダン</t>
    </rPh>
    <rPh sb="18" eb="19">
      <t>コウ</t>
    </rPh>
    <phoneticPr fontId="1"/>
  </si>
  <si>
    <t>○○市立A小学校</t>
    <phoneticPr fontId="1"/>
  </si>
  <si>
    <t>○○市立B中学校</t>
    <phoneticPr fontId="1"/>
  </si>
  <si>
    <t>C学園</t>
    <phoneticPr fontId="1"/>
  </si>
  <si>
    <t>○/●</t>
    <phoneticPr fontId="1"/>
  </si>
  <si>
    <t>○/〇</t>
    <phoneticPr fontId="1"/>
  </si>
  <si>
    <t>オーケストラ等</t>
  </si>
  <si>
    <t>見積書</t>
  </si>
  <si>
    <t>料金検索表</t>
  </si>
  <si>
    <t>契約書</t>
    <rPh sb="0" eb="3">
      <t>ケイヤクショ</t>
    </rPh>
    <phoneticPr fontId="1"/>
  </si>
  <si>
    <t>音1</t>
    <rPh sb="0" eb="1">
      <t>オン</t>
    </rPh>
    <phoneticPr fontId="1"/>
  </si>
  <si>
    <t>音2</t>
    <rPh sb="0" eb="1">
      <t>オン</t>
    </rPh>
    <phoneticPr fontId="1"/>
  </si>
  <si>
    <t>舞1</t>
    <rPh sb="0" eb="1">
      <t>ブ</t>
    </rPh>
    <phoneticPr fontId="1"/>
  </si>
  <si>
    <t>舞2</t>
    <rPh sb="0" eb="1">
      <t>ブ</t>
    </rPh>
    <phoneticPr fontId="1"/>
  </si>
  <si>
    <t>プ1</t>
    <phoneticPr fontId="1"/>
  </si>
  <si>
    <t>運1</t>
    <rPh sb="0" eb="1">
      <t>ウン</t>
    </rPh>
    <phoneticPr fontId="1"/>
  </si>
  <si>
    <t>文1</t>
    <rPh sb="0" eb="1">
      <t>ブン</t>
    </rPh>
    <phoneticPr fontId="1"/>
  </si>
  <si>
    <t>要</t>
  </si>
  <si>
    <t>東京都○○区●●1-2-34</t>
    <rPh sb="0" eb="3">
      <t>トウキョウト</t>
    </rPh>
    <rPh sb="3" eb="6">
      <t>マルマルク</t>
    </rPh>
    <phoneticPr fontId="1"/>
  </si>
  <si>
    <t>ABC交響楽団</t>
    <rPh sb="3" eb="7">
      <t>コウキョウガクダン</t>
    </rPh>
    <phoneticPr fontId="1"/>
  </si>
  <si>
    <t>○○　●●●</t>
    <phoneticPr fontId="1"/>
  </si>
  <si>
    <t>未払（11/30払予定）</t>
    <rPh sb="0" eb="2">
      <t>ミハライ</t>
    </rPh>
    <rPh sb="8" eb="9">
      <t>バライ</t>
    </rPh>
    <rPh sb="9" eb="11">
      <t>ヨテイ</t>
    </rPh>
    <phoneticPr fontId="1"/>
  </si>
  <si>
    <t>音振1</t>
    <rPh sb="0" eb="1">
      <t>オン</t>
    </rPh>
    <phoneticPr fontId="1"/>
  </si>
  <si>
    <t>舞振1</t>
    <rPh sb="0" eb="1">
      <t>ブ</t>
    </rPh>
    <phoneticPr fontId="1"/>
  </si>
  <si>
    <t>プ振1</t>
  </si>
  <si>
    <t>文振1</t>
    <rPh sb="0" eb="1">
      <t>ブン</t>
    </rPh>
    <phoneticPr fontId="1"/>
  </si>
  <si>
    <t>音振2</t>
    <rPh sb="0" eb="1">
      <t>オン</t>
    </rPh>
    <phoneticPr fontId="1"/>
  </si>
  <si>
    <t>舞振2</t>
    <rPh sb="0" eb="1">
      <t>ブ</t>
    </rPh>
    <phoneticPr fontId="1"/>
  </si>
  <si>
    <t>出1</t>
    <rPh sb="0" eb="1">
      <t>シュツ</t>
    </rPh>
    <phoneticPr fontId="1"/>
  </si>
  <si>
    <t>出2</t>
    <rPh sb="0" eb="1">
      <t>シュツ</t>
    </rPh>
    <phoneticPr fontId="1"/>
  </si>
  <si>
    <t>規定１</t>
    <rPh sb="0" eb="2">
      <t>キテイ</t>
    </rPh>
    <phoneticPr fontId="1"/>
  </si>
  <si>
    <t>WS交1</t>
    <rPh sb="2" eb="3">
      <t>コウ</t>
    </rPh>
    <phoneticPr fontId="1"/>
  </si>
  <si>
    <t>WS交2</t>
    <rPh sb="2" eb="3">
      <t>コウ</t>
    </rPh>
    <phoneticPr fontId="1"/>
  </si>
  <si>
    <t>WS宿1</t>
    <rPh sb="2" eb="3">
      <t>シュク</t>
    </rPh>
    <phoneticPr fontId="1"/>
  </si>
  <si>
    <t>WS車1</t>
    <rPh sb="2" eb="3">
      <t>クルマ</t>
    </rPh>
    <phoneticPr fontId="1"/>
  </si>
  <si>
    <t>WS車2</t>
    <phoneticPr fontId="1"/>
  </si>
  <si>
    <t>WSガ1</t>
    <phoneticPr fontId="1"/>
  </si>
  <si>
    <t>WS有1</t>
    <rPh sb="2" eb="3">
      <t>ユウ</t>
    </rPh>
    <phoneticPr fontId="1"/>
  </si>
  <si>
    <t>WS駐1</t>
    <rPh sb="2" eb="3">
      <t>チュウ</t>
    </rPh>
    <phoneticPr fontId="1"/>
  </si>
  <si>
    <t>A小学校</t>
    <phoneticPr fontId="1"/>
  </si>
  <si>
    <t>団体所有車両①</t>
  </si>
  <si>
    <t>C学園</t>
    <phoneticPr fontId="1"/>
  </si>
  <si>
    <t>スタッフのみ入り時間が早く、機材運搬のためレンタカー・団体所有車両利用
運搬物：音響機材・照明機材・小道具等</t>
    <rPh sb="6" eb="7">
      <t>イ</t>
    </rPh>
    <rPh sb="8" eb="10">
      <t>ジカン</t>
    </rPh>
    <rPh sb="11" eb="12">
      <t>ハヤ</t>
    </rPh>
    <rPh sb="14" eb="18">
      <t>キザイウンパン</t>
    </rPh>
    <rPh sb="27" eb="33">
      <t>ダンタイショユウシャリョウ</t>
    </rPh>
    <rPh sb="33" eb="35">
      <t>リヨウ</t>
    </rPh>
    <rPh sb="36" eb="39">
      <t>ウンパンブツ</t>
    </rPh>
    <rPh sb="40" eb="44">
      <t>オンキョウキザイ</t>
    </rPh>
    <rPh sb="45" eb="49">
      <t>ショウメイキザイ</t>
    </rPh>
    <rPh sb="50" eb="54">
      <t>コドウグトウ</t>
    </rPh>
    <phoneticPr fontId="1"/>
  </si>
  <si>
    <t>レンタカー</t>
    <phoneticPr fontId="1"/>
  </si>
  <si>
    <t>月</t>
  </si>
  <si>
    <t>火</t>
  </si>
  <si>
    <t>水</t>
  </si>
  <si>
    <t>小川◎陽</t>
    <phoneticPr fontId="1"/>
  </si>
  <si>
    <t>山下◆太</t>
    <phoneticPr fontId="1"/>
  </si>
  <si>
    <t>自家用車①</t>
  </si>
  <si>
    <t>新大阪駅</t>
    <rPh sb="0" eb="4">
      <t>シンオオサカエキ</t>
    </rPh>
    <phoneticPr fontId="1"/>
  </si>
  <si>
    <t>団体所有車両</t>
    <phoneticPr fontId="1"/>
  </si>
  <si>
    <t>佐藤■介・高橋★美　合流
学校近くに自宅があり、衣裳・小道具の持ち込みがあるため自家用車の利用</t>
    <rPh sb="0" eb="2">
      <t>サトウ</t>
    </rPh>
    <rPh sb="3" eb="4">
      <t>スケ</t>
    </rPh>
    <rPh sb="5" eb="7">
      <t>タカハシ</t>
    </rPh>
    <rPh sb="8" eb="9">
      <t>ミ</t>
    </rPh>
    <rPh sb="10" eb="12">
      <t>ゴウリュウ</t>
    </rPh>
    <rPh sb="13" eb="16">
      <t>ガッコウチカ</t>
    </rPh>
    <rPh sb="18" eb="20">
      <t>ジタク</t>
    </rPh>
    <rPh sb="24" eb="26">
      <t>イショウ</t>
    </rPh>
    <rPh sb="27" eb="30">
      <t>コドウグ</t>
    </rPh>
    <rPh sb="31" eb="32">
      <t>モ</t>
    </rPh>
    <rPh sb="33" eb="34">
      <t>コ</t>
    </rPh>
    <rPh sb="40" eb="44">
      <t>ジカヨウシャ</t>
    </rPh>
    <rPh sb="45" eb="47">
      <t>リヨウ</t>
    </rPh>
    <phoneticPr fontId="1"/>
  </si>
  <si>
    <t>本交1-1</t>
    <rPh sb="0" eb="1">
      <t>ホン</t>
    </rPh>
    <rPh sb="1" eb="2">
      <t>コウ</t>
    </rPh>
    <phoneticPr fontId="1"/>
  </si>
  <si>
    <t>本交1-4</t>
    <phoneticPr fontId="1"/>
  </si>
  <si>
    <t>本交1-5</t>
    <phoneticPr fontId="1"/>
  </si>
  <si>
    <t>本交1-6</t>
    <phoneticPr fontId="1"/>
  </si>
  <si>
    <t>本交1-2</t>
    <phoneticPr fontId="1"/>
  </si>
  <si>
    <t>本交1-3</t>
    <phoneticPr fontId="1"/>
  </si>
  <si>
    <t>本車レ１</t>
    <rPh sb="0" eb="1">
      <t>ホン</t>
    </rPh>
    <rPh sb="1" eb="2">
      <t>クルマ</t>
    </rPh>
    <phoneticPr fontId="1"/>
  </si>
  <si>
    <t>本車レ２</t>
    <rPh sb="0" eb="1">
      <t>ホン</t>
    </rPh>
    <rPh sb="1" eb="2">
      <t>クルマ</t>
    </rPh>
    <phoneticPr fontId="1"/>
  </si>
  <si>
    <t>本ガレ1</t>
    <rPh sb="0" eb="1">
      <t>ホン</t>
    </rPh>
    <phoneticPr fontId="1"/>
  </si>
  <si>
    <t>本有レ1</t>
    <rPh sb="0" eb="1">
      <t>ホン</t>
    </rPh>
    <rPh sb="1" eb="2">
      <t>ユウ</t>
    </rPh>
    <phoneticPr fontId="1"/>
  </si>
  <si>
    <t>本駐レ1</t>
    <rPh sb="0" eb="1">
      <t>ホン</t>
    </rPh>
    <rPh sb="1" eb="2">
      <t>チュウ</t>
    </rPh>
    <phoneticPr fontId="1"/>
  </si>
  <si>
    <t>車検証①</t>
    <rPh sb="0" eb="3">
      <t>シャケンショウ</t>
    </rPh>
    <phoneticPr fontId="1"/>
  </si>
  <si>
    <t>本団ガ１</t>
    <phoneticPr fontId="1"/>
  </si>
  <si>
    <t>本団有１</t>
    <rPh sb="2" eb="3">
      <t>ユウ</t>
    </rPh>
    <phoneticPr fontId="1"/>
  </si>
  <si>
    <t>本団有2</t>
    <rPh sb="2" eb="3">
      <t>ユウ</t>
    </rPh>
    <phoneticPr fontId="1"/>
  </si>
  <si>
    <t>本団有3</t>
    <rPh sb="2" eb="3">
      <t>ユウ</t>
    </rPh>
    <phoneticPr fontId="1"/>
  </si>
  <si>
    <t>本団駐1</t>
    <rPh sb="2" eb="3">
      <t>チュウ</t>
    </rPh>
    <phoneticPr fontId="1"/>
  </si>
  <si>
    <t>本団駐2</t>
    <rPh sb="2" eb="3">
      <t>チュウ</t>
    </rPh>
    <phoneticPr fontId="1"/>
  </si>
  <si>
    <t>本自家有1</t>
    <rPh sb="0" eb="1">
      <t>ホン</t>
    </rPh>
    <rPh sb="1" eb="3">
      <t>ジカ</t>
    </rPh>
    <rPh sb="3" eb="4">
      <t>ユウ</t>
    </rPh>
    <phoneticPr fontId="1"/>
  </si>
  <si>
    <t>レンタカー代について、手引きを確認し計上対象外の経費は含まれていないことを確認した。</t>
    <phoneticPr fontId="1"/>
  </si>
  <si>
    <t>佐藤■介</t>
  </si>
  <si>
    <t>委託費確定額</t>
    <rPh sb="0" eb="6">
      <t>イタクヒカクテイガク</t>
    </rPh>
    <phoneticPr fontId="10"/>
  </si>
  <si>
    <t>本公演・メインプログラム
自家用車 車両使用料</t>
    <rPh sb="13" eb="17">
      <t>ジカヨウシャ</t>
    </rPh>
    <rPh sb="18" eb="23">
      <t>シャリョウシヨウリョウ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</si>
</sst>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円/km&quot;"/>
    <numFmt numFmtId="194" formatCode="&quot;¥&quot;#,##0_);[Red]\(&quot;¥&quot;#,##0\)"/>
  </numFmts>
  <fonts count="71">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b/>
      <sz val="14"/>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b/>
      <sz val="10"/>
      <color rgb="FFFF0000"/>
      <name val="游ゴシック"/>
      <family val="3"/>
      <charset val="128"/>
      <scheme val="minor"/>
    </font>
    <font>
      <b/>
      <sz val="16"/>
      <name val="游ゴシック"/>
      <family val="3"/>
      <charset val="128"/>
      <scheme val="minor"/>
    </font>
    <font>
      <sz val="9"/>
      <color theme="0"/>
      <name val="Meiryo UI"/>
      <family val="3"/>
      <charset val="128"/>
    </font>
    <font>
      <b/>
      <sz val="9"/>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4"/>
      <color theme="1"/>
      <name val="Meiryo UI"/>
      <family val="3"/>
      <charset val="128"/>
    </font>
    <font>
      <b/>
      <sz val="11"/>
      <name val="Meiryo UI"/>
      <family val="3"/>
      <charset val="128"/>
    </font>
    <font>
      <b/>
      <sz val="14"/>
      <name val="Meiryo UI"/>
      <family val="3"/>
      <charset val="128"/>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6" tint="0.79998168889431442"/>
        <bgColor indexed="64"/>
      </patternFill>
    </fill>
  </fills>
  <borders count="27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bottom/>
      <diagonal/>
    </border>
    <border>
      <left style="dashed">
        <color indexed="64"/>
      </left>
      <right style="medium">
        <color indexed="64"/>
      </right>
      <top/>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bottom style="double">
        <color indexed="64"/>
      </bottom>
      <diagonal/>
    </border>
    <border>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thin">
        <color indexed="64"/>
      </right>
      <top style="hair">
        <color indexed="64"/>
      </top>
      <bottom/>
      <diagonal/>
    </border>
    <border>
      <left style="thin">
        <color indexed="64"/>
      </left>
      <right style="medium">
        <color indexed="64"/>
      </right>
      <top style="dashed">
        <color indexed="64"/>
      </top>
      <bottom style="dotted">
        <color indexed="64"/>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dotted">
        <color indexed="64"/>
      </right>
      <top style="double">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medium">
        <color indexed="64"/>
      </left>
      <right style="dotted">
        <color indexed="64"/>
      </right>
      <top style="medium">
        <color indexed="64"/>
      </top>
      <bottom style="dashed">
        <color indexed="64"/>
      </bottom>
      <diagonal/>
    </border>
    <border>
      <left style="medium">
        <color indexed="64"/>
      </left>
      <right style="dotted">
        <color indexed="64"/>
      </right>
      <top/>
      <bottom style="dashed">
        <color indexed="64"/>
      </bottom>
      <diagonal/>
    </border>
    <border>
      <left style="dotted">
        <color indexed="64"/>
      </left>
      <right style="medium">
        <color indexed="64"/>
      </right>
      <top style="medium">
        <color indexed="64"/>
      </top>
      <bottom style="dashed">
        <color indexed="64"/>
      </bottom>
      <diagonal/>
    </border>
    <border>
      <left style="dotted">
        <color indexed="64"/>
      </left>
      <right style="medium">
        <color indexed="64"/>
      </right>
      <top/>
      <bottom style="dashed">
        <color indexed="64"/>
      </bottom>
      <diagonal/>
    </border>
  </borders>
  <cellStyleXfs count="10">
    <xf numFmtId="0" fontId="0" fillId="0" borderId="0">
      <alignment vertical="center"/>
    </xf>
    <xf numFmtId="38" fontId="28" fillId="0" borderId="0" applyFont="0" applyFill="0" applyBorder="0" applyAlignment="0" applyProtection="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8" fontId="20" fillId="0" borderId="0" applyFont="0" applyFill="0" applyBorder="0" applyAlignment="0" applyProtection="0">
      <alignment vertical="center"/>
    </xf>
    <xf numFmtId="38" fontId="28" fillId="0" borderId="0" applyFont="0" applyFill="0" applyBorder="0" applyAlignment="0" applyProtection="0">
      <alignment vertical="center"/>
    </xf>
    <xf numFmtId="0" fontId="3" fillId="0" borderId="0"/>
    <xf numFmtId="0" fontId="28" fillId="0" borderId="0">
      <alignment vertical="center"/>
    </xf>
    <xf numFmtId="0" fontId="3" fillId="0" borderId="0"/>
    <xf numFmtId="38" fontId="3" fillId="0" borderId="0" applyFont="0" applyFill="0" applyBorder="0" applyAlignment="0" applyProtection="0"/>
  </cellStyleXfs>
  <cellXfs count="1432">
    <xf numFmtId="0" fontId="0" fillId="0" borderId="0" xfId="0">
      <alignment vertical="center"/>
    </xf>
    <xf numFmtId="3" fontId="32" fillId="0" borderId="0" xfId="0" applyNumberFormat="1" applyFont="1">
      <alignment vertical="center"/>
    </xf>
    <xf numFmtId="3" fontId="35" fillId="0" borderId="0" xfId="0" applyNumberFormat="1" applyFont="1">
      <alignment vertical="center"/>
    </xf>
    <xf numFmtId="3" fontId="35" fillId="0" borderId="0" xfId="0" applyNumberFormat="1" applyFont="1" applyAlignment="1">
      <alignment horizontal="right" vertical="center"/>
    </xf>
    <xf numFmtId="0" fontId="4" fillId="7" borderId="0" xfId="6" applyFont="1" applyFill="1" applyAlignment="1">
      <alignment horizontal="center" vertical="center" shrinkToFit="1"/>
    </xf>
    <xf numFmtId="0" fontId="3" fillId="0" borderId="0" xfId="6" applyAlignment="1">
      <alignment horizontal="right" vertical="center"/>
    </xf>
    <xf numFmtId="0" fontId="3" fillId="0" borderId="0" xfId="6" applyAlignment="1">
      <alignment vertical="center"/>
    </xf>
    <xf numFmtId="176" fontId="7" fillId="4" borderId="36" xfId="8" applyNumberFormat="1" applyFont="1" applyFill="1" applyBorder="1" applyAlignment="1">
      <alignment horizontal="center" vertical="center"/>
    </xf>
    <xf numFmtId="0" fontId="7" fillId="4" borderId="37" xfId="6" applyFont="1" applyFill="1" applyBorder="1" applyAlignment="1">
      <alignment horizontal="center" vertical="center"/>
    </xf>
    <xf numFmtId="0" fontId="7" fillId="0" borderId="37" xfId="6" applyFont="1" applyBorder="1" applyAlignment="1">
      <alignment horizontal="right" vertical="center"/>
    </xf>
    <xf numFmtId="0" fontId="7" fillId="0" borderId="31" xfId="6" applyFont="1" applyBorder="1" applyAlignment="1">
      <alignment vertical="center"/>
    </xf>
    <xf numFmtId="0" fontId="3" fillId="0" borderId="39" xfId="6" applyBorder="1" applyAlignment="1">
      <alignment vertical="center"/>
    </xf>
    <xf numFmtId="0" fontId="7" fillId="0" borderId="39" xfId="6" applyFont="1" applyBorder="1" applyAlignment="1">
      <alignment vertical="center"/>
    </xf>
    <xf numFmtId="0" fontId="9" fillId="8" borderId="42" xfId="6" applyFont="1" applyFill="1" applyBorder="1" applyAlignment="1">
      <alignment horizontal="center" vertical="center"/>
    </xf>
    <xf numFmtId="0" fontId="3" fillId="0" borderId="48" xfId="6" applyBorder="1" applyAlignment="1">
      <alignment horizontal="center" vertical="center"/>
    </xf>
    <xf numFmtId="0" fontId="3" fillId="0" borderId="0" xfId="6" applyAlignment="1">
      <alignment horizontal="center" vertical="center"/>
    </xf>
    <xf numFmtId="0" fontId="7" fillId="4" borderId="60" xfId="6" applyFont="1" applyFill="1" applyBorder="1" applyAlignment="1">
      <alignment horizontal="center" vertical="center" wrapText="1"/>
    </xf>
    <xf numFmtId="0" fontId="7" fillId="0" borderId="60" xfId="6" applyFont="1" applyBorder="1" applyAlignment="1">
      <alignment horizontal="right" vertical="center"/>
    </xf>
    <xf numFmtId="0" fontId="7" fillId="0" borderId="0" xfId="6" applyFont="1" applyAlignment="1">
      <alignment vertical="center"/>
    </xf>
    <xf numFmtId="0" fontId="3" fillId="0" borderId="0" xfId="6" applyAlignment="1">
      <alignment horizontal="left" vertical="center"/>
    </xf>
    <xf numFmtId="0" fontId="7" fillId="0" borderId="39" xfId="6" applyFont="1" applyBorder="1" applyAlignment="1">
      <alignment horizontal="center" vertical="center"/>
    </xf>
    <xf numFmtId="0" fontId="5" fillId="0" borderId="0" xfId="6" applyFont="1" applyAlignment="1">
      <alignment vertical="center" shrinkToFit="1"/>
    </xf>
    <xf numFmtId="0" fontId="7" fillId="4" borderId="62" xfId="6" applyFont="1" applyFill="1" applyBorder="1" applyAlignment="1">
      <alignment vertical="center"/>
    </xf>
    <xf numFmtId="178" fontId="7" fillId="4" borderId="63" xfId="6" applyNumberFormat="1" applyFont="1" applyFill="1" applyBorder="1" applyAlignment="1">
      <alignment horizontal="center" vertical="center"/>
    </xf>
    <xf numFmtId="0" fontId="7" fillId="4" borderId="63" xfId="6" applyFont="1" applyFill="1" applyBorder="1" applyAlignment="1">
      <alignment horizontal="center" vertical="center" shrinkToFit="1"/>
    </xf>
    <xf numFmtId="179" fontId="3" fillId="0" borderId="65" xfId="6" applyNumberFormat="1" applyBorder="1" applyAlignment="1">
      <alignment horizontal="center" vertical="center"/>
    </xf>
    <xf numFmtId="178" fontId="3" fillId="5" borderId="65" xfId="6" applyNumberFormat="1" applyFill="1" applyBorder="1" applyAlignment="1">
      <alignment horizontal="right" vertical="center"/>
    </xf>
    <xf numFmtId="179" fontId="3" fillId="0" borderId="47" xfId="6" applyNumberFormat="1" applyBorder="1" applyAlignment="1">
      <alignment horizontal="center" vertical="center"/>
    </xf>
    <xf numFmtId="178" fontId="3" fillId="5" borderId="47" xfId="6" applyNumberFormat="1" applyFill="1" applyBorder="1" applyAlignment="1">
      <alignment horizontal="right" vertical="center"/>
    </xf>
    <xf numFmtId="180" fontId="3" fillId="0" borderId="50" xfId="6" applyNumberFormat="1" applyBorder="1" applyAlignment="1">
      <alignment horizontal="center" vertical="center"/>
    </xf>
    <xf numFmtId="179" fontId="3" fillId="0" borderId="54" xfId="6" applyNumberFormat="1" applyBorder="1" applyAlignment="1">
      <alignment horizontal="center" vertical="center"/>
    </xf>
    <xf numFmtId="180" fontId="3" fillId="0" borderId="44" xfId="6" applyNumberFormat="1" applyBorder="1" applyAlignment="1">
      <alignment horizontal="center" vertical="center"/>
    </xf>
    <xf numFmtId="178" fontId="3" fillId="5" borderId="54" xfId="6" applyNumberFormat="1" applyFill="1" applyBorder="1" applyAlignment="1">
      <alignment horizontal="right" vertical="center"/>
    </xf>
    <xf numFmtId="178" fontId="7" fillId="5" borderId="63" xfId="6" applyNumberFormat="1" applyFont="1" applyFill="1" applyBorder="1" applyAlignment="1">
      <alignment horizontal="right" vertical="center"/>
    </xf>
    <xf numFmtId="0" fontId="3" fillId="0" borderId="0" xfId="6" applyAlignment="1">
      <alignment vertical="center" shrinkToFit="1"/>
    </xf>
    <xf numFmtId="38" fontId="3" fillId="0" borderId="0" xfId="2" applyFont="1" applyAlignment="1">
      <alignment vertical="center"/>
    </xf>
    <xf numFmtId="3" fontId="37" fillId="0" borderId="0" xfId="6" applyNumberFormat="1" applyFont="1" applyAlignment="1">
      <alignment horizontal="right" vertical="center"/>
    </xf>
    <xf numFmtId="178" fontId="3" fillId="0" borderId="0" xfId="6" applyNumberFormat="1" applyAlignment="1">
      <alignment vertical="center"/>
    </xf>
    <xf numFmtId="0" fontId="3" fillId="0" borderId="0" xfId="8" applyAlignment="1">
      <alignment horizontal="right" vertical="center"/>
    </xf>
    <xf numFmtId="176" fontId="3" fillId="0" borderId="0" xfId="8" applyNumberFormat="1" applyAlignment="1">
      <alignment horizontal="center" vertical="center"/>
    </xf>
    <xf numFmtId="0" fontId="3" fillId="0" borderId="0" xfId="8" applyAlignment="1">
      <alignment vertical="center"/>
    </xf>
    <xf numFmtId="181" fontId="3" fillId="0" borderId="0" xfId="8" applyNumberFormat="1" applyAlignment="1">
      <alignment vertical="center" shrinkToFit="1"/>
    </xf>
    <xf numFmtId="0" fontId="3" fillId="0" borderId="0" xfId="8" applyAlignment="1">
      <alignment horizontal="center" vertical="center"/>
    </xf>
    <xf numFmtId="176" fontId="3" fillId="0" borderId="39" xfId="8" applyNumberFormat="1" applyBorder="1" applyAlignment="1">
      <alignment horizontal="center" vertical="center"/>
    </xf>
    <xf numFmtId="0" fontId="12" fillId="0" borderId="39" xfId="6" applyFont="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ill="1" applyBorder="1" applyAlignment="1">
      <alignment horizontal="center" vertical="center"/>
    </xf>
    <xf numFmtId="0" fontId="3" fillId="4" borderId="64" xfId="8" applyFill="1" applyBorder="1" applyAlignment="1">
      <alignment horizontal="center" vertical="center" shrinkToFit="1"/>
    </xf>
    <xf numFmtId="0" fontId="3" fillId="0" borderId="0" xfId="8" applyAlignment="1">
      <alignment horizontal="center" vertical="center" shrinkToFit="1"/>
    </xf>
    <xf numFmtId="176" fontId="3" fillId="4" borderId="53" xfId="8" applyNumberFormat="1" applyFill="1" applyBorder="1" applyAlignment="1">
      <alignment horizontal="center" vertical="center" shrinkToFit="1"/>
    </xf>
    <xf numFmtId="176" fontId="3" fillId="4" borderId="54" xfId="8" applyNumberFormat="1" applyFill="1" applyBorder="1" applyAlignment="1">
      <alignment horizontal="center" vertical="center" wrapText="1" shrinkToFit="1"/>
    </xf>
    <xf numFmtId="176" fontId="3" fillId="4" borderId="54" xfId="8" applyNumberFormat="1" applyFill="1" applyBorder="1" applyAlignment="1">
      <alignment horizontal="center" vertical="center" shrinkToFit="1"/>
    </xf>
    <xf numFmtId="176" fontId="3" fillId="4" borderId="59" xfId="8" applyNumberFormat="1" applyFill="1" applyBorder="1" applyAlignment="1">
      <alignment horizontal="center" vertical="center" shrinkToFit="1"/>
    </xf>
    <xf numFmtId="0" fontId="3" fillId="4" borderId="59" xfId="8" applyFill="1" applyBorder="1" applyAlignment="1">
      <alignment horizontal="center" vertical="center" shrinkToFit="1"/>
    </xf>
    <xf numFmtId="183" fontId="3" fillId="0" borderId="69" xfId="8" applyNumberFormat="1" applyBorder="1" applyAlignment="1">
      <alignment horizontal="center" vertical="center" shrinkToFit="1"/>
    </xf>
    <xf numFmtId="0" fontId="3" fillId="9" borderId="61" xfId="8" applyFill="1" applyBorder="1" applyAlignment="1">
      <alignment horizontal="center" vertical="center" shrinkToFit="1"/>
    </xf>
    <xf numFmtId="0" fontId="3" fillId="0" borderId="69" xfId="8" applyBorder="1" applyAlignment="1">
      <alignment horizontal="center" vertical="center" shrinkToFit="1"/>
    </xf>
    <xf numFmtId="0" fontId="3" fillId="0" borderId="70" xfId="8" applyBorder="1" applyAlignment="1">
      <alignment horizontal="left" vertical="center" shrinkToFit="1"/>
    </xf>
    <xf numFmtId="0" fontId="3" fillId="0" borderId="70" xfId="8" applyBorder="1" applyAlignment="1">
      <alignment horizontal="center" vertical="center" shrinkToFit="1"/>
    </xf>
    <xf numFmtId="184" fontId="3" fillId="0" borderId="71" xfId="8" applyNumberFormat="1" applyBorder="1" applyAlignment="1">
      <alignment horizontal="right" vertical="center" shrinkToFit="1"/>
    </xf>
    <xf numFmtId="3" fontId="3" fillId="0" borderId="51" xfId="8" applyNumberFormat="1" applyBorder="1" applyAlignment="1">
      <alignment horizontal="right" vertical="center" shrinkToFit="1"/>
    </xf>
    <xf numFmtId="3" fontId="3" fillId="9" borderId="70" xfId="2" applyNumberFormat="1" applyFont="1" applyFill="1" applyBorder="1" applyAlignment="1">
      <alignment horizontal="right" vertical="center" shrinkToFit="1"/>
    </xf>
    <xf numFmtId="181" fontId="3" fillId="9" borderId="61" xfId="8" applyNumberFormat="1" applyFill="1" applyBorder="1" applyAlignment="1">
      <alignment horizontal="center" vertical="center" shrinkToFit="1"/>
    </xf>
    <xf numFmtId="183" fontId="3" fillId="0" borderId="46" xfId="8" applyNumberFormat="1" applyBorder="1" applyAlignment="1">
      <alignment horizontal="center" vertical="center" shrinkToFit="1"/>
    </xf>
    <xf numFmtId="0" fontId="3" fillId="0" borderId="46" xfId="8" applyBorder="1" applyAlignment="1">
      <alignment horizontal="center" vertical="center" shrinkToFit="1"/>
    </xf>
    <xf numFmtId="0" fontId="3" fillId="0" borderId="47" xfId="8" applyBorder="1" applyAlignment="1">
      <alignment horizontal="left" vertical="center" shrinkToFit="1"/>
    </xf>
    <xf numFmtId="0" fontId="3" fillId="0" borderId="47" xfId="8" applyBorder="1" applyAlignment="1">
      <alignment horizontal="center" vertical="center" shrinkToFit="1"/>
    </xf>
    <xf numFmtId="3" fontId="3" fillId="0" borderId="52" xfId="8" applyNumberFormat="1" applyBorder="1" applyAlignment="1">
      <alignment horizontal="right" vertical="center" shrinkToFit="1"/>
    </xf>
    <xf numFmtId="3" fontId="3" fillId="9" borderId="47" xfId="2" applyNumberFormat="1" applyFont="1" applyFill="1" applyBorder="1" applyAlignment="1">
      <alignment horizontal="right" vertical="center" shrinkToFit="1"/>
    </xf>
    <xf numFmtId="183" fontId="3" fillId="0" borderId="49" xfId="8" applyNumberFormat="1" applyBorder="1" applyAlignment="1">
      <alignment horizontal="center" vertical="center" shrinkToFit="1"/>
    </xf>
    <xf numFmtId="0" fontId="3" fillId="0" borderId="49" xfId="8" applyBorder="1" applyAlignment="1">
      <alignment horizontal="center" vertical="center" shrinkToFit="1"/>
    </xf>
    <xf numFmtId="0" fontId="3" fillId="0" borderId="50" xfId="8" applyBorder="1" applyAlignment="1">
      <alignment horizontal="left" vertical="center" shrinkToFit="1"/>
    </xf>
    <xf numFmtId="0" fontId="3" fillId="0" borderId="50" xfId="8" applyBorder="1" applyAlignment="1">
      <alignment horizontal="center" vertical="center" shrinkToFit="1"/>
    </xf>
    <xf numFmtId="3" fontId="3" fillId="9" borderId="50" xfId="2" applyNumberFormat="1" applyFont="1" applyFill="1" applyBorder="1" applyAlignment="1">
      <alignment horizontal="right" vertical="center" shrinkToFit="1"/>
    </xf>
    <xf numFmtId="183" fontId="3" fillId="0" borderId="76" xfId="8" applyNumberFormat="1" applyBorder="1" applyAlignment="1">
      <alignment horizontal="center" vertical="center" shrinkToFit="1"/>
    </xf>
    <xf numFmtId="0" fontId="3" fillId="9" borderId="77" xfId="8" applyFill="1" applyBorder="1" applyAlignment="1">
      <alignment horizontal="center" vertical="center" shrinkToFit="1"/>
    </xf>
    <xf numFmtId="0" fontId="3" fillId="0" borderId="76" xfId="8" applyBorder="1" applyAlignment="1">
      <alignment horizontal="center" vertical="center" shrinkToFit="1"/>
    </xf>
    <xf numFmtId="0" fontId="3" fillId="0" borderId="78" xfId="8" applyBorder="1" applyAlignment="1">
      <alignment horizontal="left" vertical="center" shrinkToFit="1"/>
    </xf>
    <xf numFmtId="0" fontId="3" fillId="0" borderId="78" xfId="8" applyBorder="1" applyAlignment="1">
      <alignment horizontal="center" vertical="center" shrinkToFit="1"/>
    </xf>
    <xf numFmtId="184" fontId="3" fillId="0" borderId="79" xfId="8" applyNumberFormat="1" applyBorder="1" applyAlignment="1">
      <alignment horizontal="right" vertical="center" shrinkToFit="1"/>
    </xf>
    <xf numFmtId="3" fontId="3" fillId="0" borderId="80" xfId="8" applyNumberFormat="1" applyBorder="1" applyAlignment="1">
      <alignment horizontal="right" vertical="center" shrinkToFit="1"/>
    </xf>
    <xf numFmtId="3" fontId="3" fillId="9" borderId="78" xfId="2" applyNumberFormat="1" applyFont="1" applyFill="1" applyBorder="1" applyAlignment="1">
      <alignment horizontal="right" vertical="center" shrinkToFit="1"/>
    </xf>
    <xf numFmtId="181" fontId="3" fillId="9" borderId="82" xfId="8" applyNumberFormat="1" applyFill="1" applyBorder="1" applyAlignment="1">
      <alignment horizontal="center" vertical="center" shrinkToFit="1"/>
    </xf>
    <xf numFmtId="183" fontId="3" fillId="4" borderId="83" xfId="8" applyNumberFormat="1" applyFill="1" applyBorder="1" applyAlignment="1">
      <alignment horizontal="center" vertical="center" shrinkToFit="1"/>
    </xf>
    <xf numFmtId="0" fontId="3" fillId="4" borderId="84" xfId="8" applyFill="1" applyBorder="1" applyAlignment="1">
      <alignment horizontal="center" vertical="center" shrinkToFit="1"/>
    </xf>
    <xf numFmtId="0" fontId="3" fillId="4" borderId="83" xfId="8" applyFill="1" applyBorder="1" applyAlignment="1">
      <alignment horizontal="center" vertical="center" shrinkToFit="1"/>
    </xf>
    <xf numFmtId="0" fontId="3" fillId="4" borderId="85" xfId="8" applyFill="1" applyBorder="1" applyAlignment="1">
      <alignment horizontal="left" vertical="center" shrinkToFit="1"/>
    </xf>
    <xf numFmtId="0" fontId="3" fillId="4" borderId="85" xfId="8" applyFill="1" applyBorder="1" applyAlignment="1">
      <alignment horizontal="center" vertical="center" shrinkToFit="1"/>
    </xf>
    <xf numFmtId="184" fontId="3" fillId="4" borderId="86" xfId="8" applyNumberFormat="1" applyFill="1" applyBorder="1" applyAlignment="1">
      <alignment horizontal="right" vertical="center" shrinkToFit="1"/>
    </xf>
    <xf numFmtId="3" fontId="3" fillId="4" borderId="87" xfId="8" applyNumberFormat="1" applyFill="1" applyBorder="1" applyAlignment="1">
      <alignment horizontal="right" vertical="center" shrinkToFit="1"/>
    </xf>
    <xf numFmtId="3" fontId="3" fillId="4" borderId="85" xfId="2" applyNumberFormat="1" applyFont="1" applyFill="1" applyBorder="1" applyAlignment="1">
      <alignment horizontal="center" vertical="center" shrinkToFit="1"/>
    </xf>
    <xf numFmtId="3" fontId="3" fillId="4" borderId="85" xfId="2" applyNumberFormat="1" applyFont="1" applyFill="1" applyBorder="1" applyAlignment="1">
      <alignment horizontal="right" vertical="center" shrinkToFit="1"/>
    </xf>
    <xf numFmtId="3" fontId="3" fillId="9" borderId="85" xfId="2" applyNumberFormat="1" applyFont="1" applyFill="1" applyBorder="1" applyAlignment="1">
      <alignment horizontal="right" vertical="center" shrinkToFit="1"/>
    </xf>
    <xf numFmtId="3" fontId="3" fillId="4" borderId="85" xfId="8" applyNumberFormat="1" applyFill="1" applyBorder="1" applyAlignment="1">
      <alignment horizontal="center" vertical="center" shrinkToFit="1"/>
    </xf>
    <xf numFmtId="3" fontId="3" fillId="4" borderId="85" xfId="8" applyNumberFormat="1" applyFill="1" applyBorder="1" applyAlignment="1">
      <alignment horizontal="right" vertical="center" shrinkToFit="1"/>
    </xf>
    <xf numFmtId="182" fontId="3" fillId="0" borderId="0" xfId="8" applyNumberForma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4" fontId="3" fillId="0" borderId="0" xfId="8" applyNumberFormat="1" applyAlignment="1">
      <alignment horizontal="center" vertical="center"/>
    </xf>
    <xf numFmtId="183" fontId="3" fillId="0" borderId="0" xfId="6" applyNumberFormat="1" applyAlignment="1">
      <alignment horizontal="center" vertical="center"/>
    </xf>
    <xf numFmtId="0" fontId="4" fillId="0" borderId="0" xfId="8" applyFont="1" applyAlignment="1">
      <alignment horizontal="center" vertical="center" shrinkToFit="1"/>
    </xf>
    <xf numFmtId="0" fontId="4" fillId="0" borderId="0" xfId="6" applyFont="1" applyAlignment="1">
      <alignment horizontal="center" vertical="center" shrinkToFit="1"/>
    </xf>
    <xf numFmtId="176" fontId="7" fillId="0" borderId="91" xfId="8" applyNumberFormat="1" applyFont="1" applyBorder="1" applyAlignment="1">
      <alignment horizontal="center" vertical="center"/>
    </xf>
    <xf numFmtId="0" fontId="3" fillId="0" borderId="0" xfId="6" applyAlignment="1">
      <alignment horizontal="center" vertical="center" shrinkToFit="1"/>
    </xf>
    <xf numFmtId="0" fontId="3" fillId="0" borderId="70" xfId="6" applyBorder="1" applyAlignment="1">
      <alignment vertical="center" shrinkToFit="1"/>
    </xf>
    <xf numFmtId="3" fontId="3" fillId="0" borderId="51" xfId="6" applyNumberFormat="1" applyBorder="1" applyAlignment="1">
      <alignment horizontal="right" vertical="center" shrinkToFit="1"/>
    </xf>
    <xf numFmtId="183" fontId="3" fillId="0" borderId="46" xfId="6" applyNumberFormat="1" applyBorder="1" applyAlignment="1">
      <alignment horizontal="center" vertical="center" shrinkToFit="1"/>
    </xf>
    <xf numFmtId="0" fontId="3" fillId="0" borderId="46" xfId="6" applyBorder="1" applyAlignment="1">
      <alignment vertical="center" shrinkToFit="1"/>
    </xf>
    <xf numFmtId="0" fontId="3" fillId="0" borderId="47" xfId="6" applyBorder="1" applyAlignment="1">
      <alignment vertical="center" shrinkToFit="1"/>
    </xf>
    <xf numFmtId="3" fontId="3" fillId="0" borderId="52" xfId="6" applyNumberFormat="1" applyBorder="1" applyAlignment="1">
      <alignment horizontal="right" vertical="center" shrinkToFit="1"/>
    </xf>
    <xf numFmtId="183" fontId="3" fillId="0" borderId="76" xfId="6" applyNumberFormat="1" applyBorder="1" applyAlignment="1">
      <alignment horizontal="center" vertical="center" shrinkToFit="1"/>
    </xf>
    <xf numFmtId="0" fontId="3" fillId="0" borderId="76" xfId="6" applyBorder="1" applyAlignment="1">
      <alignment vertical="center" shrinkToFit="1"/>
    </xf>
    <xf numFmtId="0" fontId="3" fillId="0" borderId="78" xfId="6" applyBorder="1" applyAlignment="1">
      <alignment vertical="center" shrinkToFit="1"/>
    </xf>
    <xf numFmtId="3" fontId="3" fillId="0" borderId="80" xfId="6" applyNumberFormat="1" applyBorder="1" applyAlignment="1">
      <alignment horizontal="right" vertical="center" shrinkToFit="1"/>
    </xf>
    <xf numFmtId="183" fontId="3" fillId="4" borderId="94" xfId="6" applyNumberFormat="1" applyFill="1" applyBorder="1" applyAlignment="1">
      <alignment horizontal="center" vertical="center" shrinkToFit="1"/>
    </xf>
    <xf numFmtId="0" fontId="3" fillId="4" borderId="82" xfId="6" applyFill="1" applyBorder="1" applyAlignment="1">
      <alignment horizontal="center" vertical="center" shrinkToFit="1"/>
    </xf>
    <xf numFmtId="0" fontId="3" fillId="4" borderId="94" xfId="6" applyFill="1" applyBorder="1" applyAlignment="1">
      <alignment vertical="center" shrinkToFit="1"/>
    </xf>
    <xf numFmtId="0" fontId="3" fillId="4" borderId="95" xfId="6" applyFill="1" applyBorder="1" applyAlignment="1">
      <alignment vertical="center" shrinkToFit="1"/>
    </xf>
    <xf numFmtId="0" fontId="7" fillId="0" borderId="0" xfId="6" applyFont="1" applyAlignment="1">
      <alignment horizontal="right" vertical="center"/>
    </xf>
    <xf numFmtId="3" fontId="3" fillId="0" borderId="0" xfId="6" applyNumberFormat="1" applyAlignment="1">
      <alignment horizontal="right" vertical="center"/>
    </xf>
    <xf numFmtId="0" fontId="6" fillId="0" borderId="0" xfId="6" applyFont="1" applyAlignment="1">
      <alignment horizontal="center" vertical="center"/>
    </xf>
    <xf numFmtId="0" fontId="3" fillId="4" borderId="69" xfId="6" applyFill="1" applyBorder="1" applyAlignment="1">
      <alignment vertical="center"/>
    </xf>
    <xf numFmtId="0" fontId="3" fillId="4" borderId="46" xfId="6" applyFill="1" applyBorder="1" applyAlignment="1">
      <alignment vertical="center"/>
    </xf>
    <xf numFmtId="0" fontId="3" fillId="4" borderId="94" xfId="6" applyFill="1" applyBorder="1" applyAlignment="1">
      <alignment vertical="center"/>
    </xf>
    <xf numFmtId="0" fontId="0" fillId="0" borderId="0" xfId="0" applyAlignment="1">
      <alignment horizontal="left" vertical="center"/>
    </xf>
    <xf numFmtId="0" fontId="3" fillId="0" borderId="0" xfId="6"/>
    <xf numFmtId="0" fontId="3" fillId="0" borderId="217" xfId="6" applyBorder="1" applyAlignment="1">
      <alignment vertical="center"/>
    </xf>
    <xf numFmtId="0" fontId="3" fillId="4" borderId="36" xfId="6" applyFill="1" applyBorder="1" applyAlignment="1">
      <alignment horizontal="center" vertical="center" wrapText="1"/>
    </xf>
    <xf numFmtId="0" fontId="6" fillId="0" borderId="0" xfId="6" applyFont="1" applyAlignment="1">
      <alignment horizontal="left" vertical="center"/>
    </xf>
    <xf numFmtId="0" fontId="28" fillId="0" borderId="0" xfId="7" applyAlignment="1">
      <alignment horizontal="right" vertical="center"/>
    </xf>
    <xf numFmtId="0" fontId="28" fillId="0" borderId="0" xfId="7">
      <alignment vertical="center"/>
    </xf>
    <xf numFmtId="0" fontId="5" fillId="0" borderId="0" xfId="7" applyFont="1">
      <alignment vertical="center"/>
    </xf>
    <xf numFmtId="0" fontId="5" fillId="0" borderId="0" xfId="7" applyFont="1" applyAlignment="1">
      <alignment horizontal="center" vertical="center"/>
    </xf>
    <xf numFmtId="0" fontId="38" fillId="0" borderId="0" xfId="7" applyFont="1">
      <alignment vertical="center"/>
    </xf>
    <xf numFmtId="0" fontId="17" fillId="0" borderId="0" xfId="7" applyFont="1">
      <alignment vertical="center"/>
    </xf>
    <xf numFmtId="0" fontId="38" fillId="6" borderId="101" xfId="7" applyFont="1" applyFill="1" applyBorder="1" applyAlignment="1">
      <alignment horizontal="center" vertical="center"/>
    </xf>
    <xf numFmtId="0" fontId="38" fillId="6" borderId="102" xfId="7" applyFont="1" applyFill="1" applyBorder="1" applyAlignment="1">
      <alignment horizontal="center" vertical="center"/>
    </xf>
    <xf numFmtId="0" fontId="38" fillId="6" borderId="103" xfId="7" applyFont="1" applyFill="1" applyBorder="1" applyAlignment="1">
      <alignment horizontal="center" vertical="center"/>
    </xf>
    <xf numFmtId="0" fontId="38" fillId="6" borderId="104" xfId="7" applyFont="1" applyFill="1" applyBorder="1" applyAlignment="1">
      <alignment horizontal="center" vertical="center"/>
    </xf>
    <xf numFmtId="0" fontId="38" fillId="0" borderId="20" xfId="7" applyFont="1" applyBorder="1" applyAlignment="1">
      <alignment vertical="center" shrinkToFit="1"/>
    </xf>
    <xf numFmtId="3" fontId="38" fillId="0" borderId="106" xfId="7" applyNumberFormat="1" applyFont="1" applyBorder="1">
      <alignment vertical="center"/>
    </xf>
    <xf numFmtId="38" fontId="38" fillId="5" borderId="18" xfId="1" applyFont="1" applyFill="1" applyBorder="1">
      <alignment vertical="center"/>
    </xf>
    <xf numFmtId="0" fontId="38" fillId="0" borderId="9" xfId="7" applyFont="1" applyBorder="1">
      <alignment vertical="center"/>
    </xf>
    <xf numFmtId="3" fontId="38" fillId="0" borderId="109" xfId="7" applyNumberFormat="1" applyFont="1" applyBorder="1">
      <alignment vertical="center"/>
    </xf>
    <xf numFmtId="38" fontId="38" fillId="5" borderId="7" xfId="7" applyNumberFormat="1" applyFont="1" applyFill="1" applyBorder="1">
      <alignment vertical="center"/>
    </xf>
    <xf numFmtId="38" fontId="38" fillId="5" borderId="110" xfId="7" applyNumberFormat="1" applyFont="1" applyFill="1" applyBorder="1">
      <alignment vertical="center"/>
    </xf>
    <xf numFmtId="0" fontId="38" fillId="0" borderId="14" xfId="7" applyFont="1" applyBorder="1">
      <alignment vertical="center"/>
    </xf>
    <xf numFmtId="3" fontId="38" fillId="0" borderId="112" xfId="7" applyNumberFormat="1" applyFont="1" applyBorder="1">
      <alignment vertical="center"/>
    </xf>
    <xf numFmtId="38" fontId="38" fillId="5" borderId="12" xfId="7" applyNumberFormat="1" applyFont="1" applyFill="1" applyBorder="1">
      <alignment vertical="center"/>
    </xf>
    <xf numFmtId="0" fontId="38" fillId="0" borderId="115" xfId="7" applyFont="1" applyBorder="1">
      <alignment vertical="center"/>
    </xf>
    <xf numFmtId="3" fontId="38" fillId="0" borderId="117" xfId="7" applyNumberFormat="1" applyFont="1" applyBorder="1">
      <alignment vertical="center"/>
    </xf>
    <xf numFmtId="38" fontId="38" fillId="5" borderId="118" xfId="1" applyFont="1" applyFill="1" applyBorder="1">
      <alignment vertical="center"/>
    </xf>
    <xf numFmtId="38" fontId="38" fillId="5" borderId="119" xfId="7" applyNumberFormat="1" applyFont="1" applyFill="1" applyBorder="1">
      <alignment vertical="center"/>
    </xf>
    <xf numFmtId="0" fontId="38" fillId="8" borderId="120" xfId="7" applyFont="1" applyFill="1" applyBorder="1" applyAlignment="1">
      <alignment horizontal="center" vertical="center"/>
    </xf>
    <xf numFmtId="3" fontId="39" fillId="8" borderId="121" xfId="7" applyNumberFormat="1" applyFont="1" applyFill="1" applyBorder="1">
      <alignment vertical="center"/>
    </xf>
    <xf numFmtId="3" fontId="39" fillId="8" borderId="122" xfId="7" applyNumberFormat="1" applyFont="1" applyFill="1" applyBorder="1">
      <alignment vertical="center"/>
    </xf>
    <xf numFmtId="38" fontId="39" fillId="8" borderId="24" xfId="1" applyFont="1" applyFill="1" applyBorder="1">
      <alignment vertical="center"/>
    </xf>
    <xf numFmtId="38" fontId="39" fillId="8" borderId="123" xfId="7" applyNumberFormat="1" applyFont="1" applyFill="1" applyBorder="1">
      <alignment vertical="center"/>
    </xf>
    <xf numFmtId="0" fontId="38" fillId="0" borderId="32" xfId="7" applyFont="1" applyBorder="1">
      <alignment vertical="center"/>
    </xf>
    <xf numFmtId="3" fontId="38" fillId="0" borderId="125" xfId="7" applyNumberFormat="1" applyFont="1" applyBorder="1">
      <alignment vertical="center"/>
    </xf>
    <xf numFmtId="38" fontId="38" fillId="5" borderId="126" xfId="1" applyFont="1" applyFill="1" applyBorder="1">
      <alignment vertical="center"/>
    </xf>
    <xf numFmtId="0" fontId="38" fillId="0" borderId="15" xfId="7" applyFont="1" applyBorder="1">
      <alignment vertical="center"/>
    </xf>
    <xf numFmtId="3" fontId="38" fillId="0" borderId="128" xfId="7" applyNumberFormat="1" applyFont="1" applyBorder="1">
      <alignment vertical="center"/>
    </xf>
    <xf numFmtId="3" fontId="38" fillId="5" borderId="129" xfId="7" applyNumberFormat="1" applyFont="1" applyFill="1" applyBorder="1">
      <alignment vertical="center"/>
    </xf>
    <xf numFmtId="38" fontId="38" fillId="5" borderId="89" xfId="7" applyNumberFormat="1" applyFont="1" applyFill="1" applyBorder="1">
      <alignment vertical="center"/>
    </xf>
    <xf numFmtId="3" fontId="38" fillId="5" borderId="12" xfId="7" applyNumberFormat="1" applyFont="1" applyFill="1" applyBorder="1">
      <alignment vertical="center"/>
    </xf>
    <xf numFmtId="38" fontId="38" fillId="5" borderId="130" xfId="7" applyNumberFormat="1" applyFont="1" applyFill="1" applyBorder="1">
      <alignment vertical="center"/>
    </xf>
    <xf numFmtId="0" fontId="39" fillId="4" borderId="100" xfId="7" applyFont="1" applyFill="1" applyBorder="1" applyAlignment="1">
      <alignment horizontal="center" vertical="center" shrinkToFit="1"/>
    </xf>
    <xf numFmtId="3" fontId="39" fillId="4" borderId="1" xfId="7" applyNumberFormat="1" applyFont="1" applyFill="1" applyBorder="1" applyAlignment="1">
      <alignment horizontal="center" vertical="center" shrinkToFit="1"/>
    </xf>
    <xf numFmtId="3" fontId="39" fillId="4" borderId="4" xfId="7" applyNumberFormat="1" applyFont="1" applyFill="1" applyBorder="1" applyAlignment="1">
      <alignment horizontal="center" vertical="center" shrinkToFit="1"/>
    </xf>
    <xf numFmtId="0" fontId="38" fillId="11" borderId="131" xfId="7" applyFont="1" applyFill="1" applyBorder="1" applyAlignment="1">
      <alignment vertical="center" shrinkToFit="1"/>
    </xf>
    <xf numFmtId="0" fontId="38" fillId="0" borderId="132" xfId="7" applyFont="1" applyBorder="1">
      <alignment vertical="center"/>
    </xf>
    <xf numFmtId="14" fontId="38" fillId="0" borderId="35" xfId="7" applyNumberFormat="1" applyFont="1" applyBorder="1">
      <alignment vertical="center"/>
    </xf>
    <xf numFmtId="3" fontId="38" fillId="5" borderId="133" xfId="7" applyNumberFormat="1" applyFont="1" applyFill="1" applyBorder="1">
      <alignment vertical="center"/>
    </xf>
    <xf numFmtId="38" fontId="38" fillId="5" borderId="32" xfId="7" applyNumberFormat="1" applyFont="1" applyFill="1" applyBorder="1">
      <alignment vertical="center"/>
    </xf>
    <xf numFmtId="0" fontId="38" fillId="11" borderId="134" xfId="7" applyFont="1" applyFill="1" applyBorder="1" applyAlignment="1">
      <alignment vertical="center" shrinkToFit="1"/>
    </xf>
    <xf numFmtId="0" fontId="38" fillId="0" borderId="135" xfId="7" applyFont="1" applyBorder="1">
      <alignment vertical="center"/>
    </xf>
    <xf numFmtId="14" fontId="38" fillId="0" borderId="115" xfId="7" applyNumberFormat="1" applyFont="1" applyBorder="1">
      <alignment vertical="center"/>
    </xf>
    <xf numFmtId="0" fontId="36" fillId="6" borderId="114" xfId="7" applyFont="1" applyFill="1" applyBorder="1">
      <alignment vertical="center"/>
    </xf>
    <xf numFmtId="0" fontId="36" fillId="6" borderId="23" xfId="7" applyFont="1" applyFill="1" applyBorder="1">
      <alignment vertical="center"/>
    </xf>
    <xf numFmtId="0" fontId="36" fillId="6" borderId="25" xfId="7" applyFont="1" applyFill="1" applyBorder="1">
      <alignment vertical="center"/>
    </xf>
    <xf numFmtId="38" fontId="38" fillId="5" borderId="14" xfId="7" applyNumberFormat="1" applyFont="1" applyFill="1" applyBorder="1">
      <alignment vertical="center"/>
    </xf>
    <xf numFmtId="0" fontId="38" fillId="0" borderId="0" xfId="7" applyFont="1" applyAlignment="1">
      <alignment horizontal="left" vertical="center" shrinkToFit="1"/>
    </xf>
    <xf numFmtId="0" fontId="28" fillId="0" borderId="0" xfId="7" applyAlignment="1">
      <alignment horizontal="left" vertical="center" shrinkToFit="1"/>
    </xf>
    <xf numFmtId="0" fontId="38" fillId="0" borderId="137" xfId="7" applyFont="1" applyBorder="1">
      <alignment vertical="center"/>
    </xf>
    <xf numFmtId="3" fontId="38" fillId="0" borderId="139" xfId="7" applyNumberFormat="1" applyFont="1" applyBorder="1" applyAlignment="1">
      <alignment vertical="center" shrinkToFit="1"/>
    </xf>
    <xf numFmtId="3" fontId="38" fillId="5" borderId="140" xfId="7" applyNumberFormat="1" applyFont="1" applyFill="1" applyBorder="1">
      <alignment vertical="center"/>
    </xf>
    <xf numFmtId="38" fontId="38" fillId="5" borderId="137" xfId="7" applyNumberFormat="1" applyFont="1" applyFill="1" applyBorder="1">
      <alignment vertical="center"/>
    </xf>
    <xf numFmtId="0" fontId="38" fillId="8" borderId="141" xfId="7" applyFont="1" applyFill="1" applyBorder="1" applyAlignment="1">
      <alignment horizontal="center" vertical="center"/>
    </xf>
    <xf numFmtId="3" fontId="39" fillId="8" borderId="142" xfId="7" applyNumberFormat="1" applyFont="1" applyFill="1" applyBorder="1">
      <alignment vertical="center"/>
    </xf>
    <xf numFmtId="3" fontId="39" fillId="8" borderId="143" xfId="7" applyNumberFormat="1" applyFont="1" applyFill="1" applyBorder="1">
      <alignment vertical="center"/>
    </xf>
    <xf numFmtId="38" fontId="39" fillId="8" borderId="39" xfId="1" applyFont="1" applyFill="1" applyBorder="1">
      <alignment vertical="center"/>
    </xf>
    <xf numFmtId="38" fontId="39" fillId="8" borderId="15" xfId="7" applyNumberFormat="1" applyFont="1" applyFill="1" applyBorder="1">
      <alignment vertical="center"/>
    </xf>
    <xf numFmtId="0" fontId="7" fillId="8" borderId="144" xfId="7" applyFont="1" applyFill="1" applyBorder="1">
      <alignment vertical="center"/>
    </xf>
    <xf numFmtId="0" fontId="7" fillId="8" borderId="145" xfId="7" applyFont="1" applyFill="1" applyBorder="1">
      <alignment vertical="center"/>
    </xf>
    <xf numFmtId="38" fontId="39" fillId="8" borderId="146" xfId="1" applyFont="1" applyFill="1" applyBorder="1" applyAlignment="1">
      <alignment horizontal="right" vertical="center" shrinkToFit="1"/>
    </xf>
    <xf numFmtId="38" fontId="39" fillId="8" borderId="147" xfId="7" applyNumberFormat="1" applyFont="1" applyFill="1" applyBorder="1">
      <alignment vertical="center"/>
    </xf>
    <xf numFmtId="0" fontId="7" fillId="6" borderId="148" xfId="7" applyFont="1" applyFill="1" applyBorder="1">
      <alignment vertical="center"/>
    </xf>
    <xf numFmtId="0" fontId="7" fillId="6" borderId="149" xfId="7" applyFont="1" applyFill="1" applyBorder="1">
      <alignment vertical="center"/>
    </xf>
    <xf numFmtId="38" fontId="39" fillId="6" borderId="99" xfId="1" applyFont="1" applyFill="1" applyBorder="1" applyAlignment="1">
      <alignment horizontal="right" vertical="center" shrinkToFit="1"/>
    </xf>
    <xf numFmtId="38" fontId="39" fillId="6" borderId="150" xfId="7" applyNumberFormat="1" applyFont="1" applyFill="1" applyBorder="1" applyAlignment="1">
      <alignment horizontal="right" vertical="center" shrinkToFit="1"/>
    </xf>
    <xf numFmtId="38" fontId="39" fillId="0" borderId="99" xfId="1" applyFont="1" applyFill="1" applyBorder="1" applyAlignment="1">
      <alignment horizontal="right" vertical="center" shrinkToFit="1"/>
    </xf>
    <xf numFmtId="38" fontId="39" fillId="6" borderId="28" xfId="1" applyFont="1" applyFill="1" applyBorder="1" applyAlignment="1">
      <alignment horizontal="right" vertical="center" shrinkToFit="1"/>
    </xf>
    <xf numFmtId="38" fontId="39" fillId="6" borderId="151" xfId="7" applyNumberFormat="1" applyFont="1" applyFill="1" applyBorder="1" applyAlignment="1">
      <alignment horizontal="right" vertical="center" shrinkToFit="1"/>
    </xf>
    <xf numFmtId="0" fontId="39" fillId="4" borderId="1" xfId="7" applyFont="1" applyFill="1" applyBorder="1" applyAlignment="1">
      <alignment horizontal="center" vertical="center" shrinkToFit="1"/>
    </xf>
    <xf numFmtId="3" fontId="39" fillId="4" borderId="3" xfId="7" applyNumberFormat="1" applyFont="1" applyFill="1" applyBorder="1" applyAlignment="1">
      <alignment horizontal="center" vertical="center" shrinkToFit="1"/>
    </xf>
    <xf numFmtId="0" fontId="28" fillId="0" borderId="0" xfId="7" applyAlignment="1">
      <alignment vertical="center" shrinkToFit="1"/>
    </xf>
    <xf numFmtId="0" fontId="38" fillId="0" borderId="5" xfId="7" applyFont="1" applyBorder="1" applyAlignment="1">
      <alignment horizontal="left" vertical="center" shrinkToFit="1"/>
    </xf>
    <xf numFmtId="0" fontId="38" fillId="0" borderId="7" xfId="7" applyFont="1" applyBorder="1" applyAlignment="1">
      <alignment horizontal="right" vertical="center" shrinkToFit="1"/>
    </xf>
    <xf numFmtId="3" fontId="38" fillId="0" borderId="8" xfId="7" applyNumberFormat="1" applyFont="1" applyBorder="1" applyAlignment="1">
      <alignment horizontal="right" vertical="center" shrinkToFit="1"/>
    </xf>
    <xf numFmtId="3" fontId="38" fillId="5" borderId="8" xfId="7" applyNumberFormat="1" applyFont="1" applyFill="1" applyBorder="1" applyAlignment="1">
      <alignment horizontal="right" vertical="center" shrinkToFit="1"/>
    </xf>
    <xf numFmtId="14" fontId="38" fillId="0" borderId="6" xfId="7" applyNumberFormat="1" applyFont="1" applyBorder="1" applyAlignment="1">
      <alignment horizontal="right" vertical="center" shrinkToFit="1"/>
    </xf>
    <xf numFmtId="14" fontId="38" fillId="0" borderId="9" xfId="7" applyNumberFormat="1" applyFont="1" applyBorder="1" applyAlignment="1">
      <alignment horizontal="right" vertical="center" shrinkToFit="1"/>
    </xf>
    <xf numFmtId="0" fontId="38" fillId="0" borderId="110" xfId="7" applyFont="1" applyBorder="1" applyAlignment="1">
      <alignment horizontal="left" vertical="center"/>
    </xf>
    <xf numFmtId="0" fontId="38" fillId="11" borderId="10" xfId="7" applyFont="1" applyFill="1" applyBorder="1" applyAlignment="1">
      <alignment horizontal="left" vertical="center" shrinkToFit="1"/>
    </xf>
    <xf numFmtId="0" fontId="38" fillId="0" borderId="21" xfId="7" applyFont="1" applyBorder="1" applyAlignment="1">
      <alignment horizontal="left" vertical="center" shrinkToFit="1"/>
    </xf>
    <xf numFmtId="0" fontId="38" fillId="0" borderId="10" xfId="7" applyFont="1" applyBorder="1" applyAlignment="1">
      <alignment horizontal="left" vertical="center" shrinkToFit="1"/>
    </xf>
    <xf numFmtId="0" fontId="38" fillId="0" borderId="155" xfId="7" applyFont="1" applyBorder="1" applyAlignment="1">
      <alignment horizontal="right" vertical="center" shrinkToFit="1"/>
    </xf>
    <xf numFmtId="3" fontId="38" fillId="0" borderId="13" xfId="7" applyNumberFormat="1" applyFont="1" applyBorder="1" applyAlignment="1">
      <alignment horizontal="right" vertical="center" shrinkToFit="1"/>
    </xf>
    <xf numFmtId="3" fontId="38" fillId="5" borderId="13" xfId="7" applyNumberFormat="1" applyFont="1" applyFill="1" applyBorder="1" applyAlignment="1">
      <alignment horizontal="right" vertical="center" shrinkToFit="1"/>
    </xf>
    <xf numFmtId="14" fontId="38" fillId="0" borderId="11" xfId="7" applyNumberFormat="1" applyFont="1" applyBorder="1" applyAlignment="1">
      <alignment horizontal="right" vertical="center" shrinkToFit="1"/>
    </xf>
    <xf numFmtId="14" fontId="38" fillId="0" borderId="14" xfId="7" applyNumberFormat="1" applyFont="1" applyBorder="1" applyAlignment="1">
      <alignment horizontal="right" vertical="center" shrinkToFit="1"/>
    </xf>
    <xf numFmtId="0" fontId="38" fillId="0" borderId="130" xfId="7" applyFont="1" applyBorder="1" applyAlignment="1">
      <alignment horizontal="left" vertical="center"/>
    </xf>
    <xf numFmtId="0" fontId="38" fillId="0" borderId="12" xfId="7" applyFont="1" applyBorder="1" applyAlignment="1">
      <alignment horizontal="right" vertical="center" shrinkToFit="1"/>
    </xf>
    <xf numFmtId="3" fontId="38" fillId="0" borderId="12" xfId="7" applyNumberFormat="1" applyFont="1" applyBorder="1" applyAlignment="1">
      <alignment horizontal="right" vertical="center" shrinkToFit="1"/>
    </xf>
    <xf numFmtId="0" fontId="38" fillId="11" borderId="27" xfId="7" applyFont="1" applyFill="1" applyBorder="1" applyAlignment="1">
      <alignment horizontal="left" vertical="center" shrinkToFit="1"/>
    </xf>
    <xf numFmtId="0" fontId="38" fillId="0" borderId="27" xfId="7" applyFont="1" applyBorder="1" applyAlignment="1">
      <alignment horizontal="left" vertical="center" shrinkToFit="1"/>
    </xf>
    <xf numFmtId="3" fontId="38" fillId="0" borderId="157" xfId="7" applyNumberFormat="1" applyFont="1" applyBorder="1" applyAlignment="1">
      <alignment horizontal="right" vertical="center" shrinkToFit="1"/>
    </xf>
    <xf numFmtId="3" fontId="38" fillId="5" borderId="6" xfId="7" applyNumberFormat="1" applyFont="1" applyFill="1" applyBorder="1" applyAlignment="1">
      <alignment horizontal="right" vertical="center" shrinkToFit="1"/>
    </xf>
    <xf numFmtId="3" fontId="38" fillId="0" borderId="22" xfId="7" applyNumberFormat="1" applyFont="1" applyBorder="1" applyAlignment="1">
      <alignment horizontal="right" vertical="center" shrinkToFit="1"/>
    </xf>
    <xf numFmtId="3" fontId="38" fillId="5" borderId="11" xfId="7" applyNumberFormat="1" applyFont="1" applyFill="1" applyBorder="1" applyAlignment="1">
      <alignment horizontal="right" vertical="center" shrinkToFit="1"/>
    </xf>
    <xf numFmtId="14" fontId="38" fillId="0" borderId="13" xfId="7" applyNumberFormat="1" applyFont="1" applyBorder="1" applyAlignment="1">
      <alignment horizontal="right" vertical="center" wrapText="1" shrinkToFit="1"/>
    </xf>
    <xf numFmtId="0" fontId="38" fillId="11" borderId="10" xfId="7" applyFont="1" applyFill="1" applyBorder="1" applyAlignment="1">
      <alignment horizontal="left" vertical="center" wrapText="1" shrinkToFit="1"/>
    </xf>
    <xf numFmtId="0" fontId="38" fillId="11" borderId="135" xfId="7" applyFont="1" applyFill="1" applyBorder="1" applyAlignment="1">
      <alignment horizontal="left" vertical="center" shrinkToFit="1"/>
    </xf>
    <xf numFmtId="0" fontId="38" fillId="0" borderId="135" xfId="7" applyFont="1" applyBorder="1" applyAlignment="1">
      <alignment horizontal="left" vertical="center" shrinkToFit="1"/>
    </xf>
    <xf numFmtId="0" fontId="38" fillId="0" borderId="118" xfId="7" applyFont="1" applyBorder="1" applyAlignment="1">
      <alignment horizontal="right" vertical="center" shrinkToFit="1"/>
    </xf>
    <xf numFmtId="3" fontId="38" fillId="0" borderId="118" xfId="7" applyNumberFormat="1" applyFont="1" applyBorder="1" applyAlignment="1">
      <alignment horizontal="right" vertical="center" shrinkToFit="1"/>
    </xf>
    <xf numFmtId="3" fontId="38" fillId="5" borderId="136" xfId="7" applyNumberFormat="1" applyFont="1" applyFill="1" applyBorder="1" applyAlignment="1">
      <alignment horizontal="right" vertical="center" shrinkToFit="1"/>
    </xf>
    <xf numFmtId="14" fontId="38" fillId="0" borderId="160" xfId="7" applyNumberFormat="1" applyFont="1" applyBorder="1" applyAlignment="1">
      <alignment horizontal="right" vertical="center" shrinkToFit="1"/>
    </xf>
    <xf numFmtId="14" fontId="38" fillId="0" borderId="115" xfId="7" applyNumberFormat="1" applyFont="1" applyBorder="1" applyAlignment="1">
      <alignment horizontal="right" vertical="center" shrinkToFit="1"/>
    </xf>
    <xf numFmtId="0" fontId="38" fillId="0" borderId="119" xfId="7" applyFont="1" applyBorder="1" applyAlignment="1">
      <alignment horizontal="left" vertical="center"/>
    </xf>
    <xf numFmtId="0" fontId="38" fillId="6" borderId="121" xfId="7" applyFont="1" applyFill="1" applyBorder="1" applyAlignment="1">
      <alignment horizontal="left" vertical="center" shrinkToFit="1"/>
    </xf>
    <xf numFmtId="0" fontId="38" fillId="6" borderId="162" xfId="7" applyFont="1" applyFill="1" applyBorder="1" applyAlignment="1">
      <alignment horizontal="left" vertical="center" shrinkToFit="1"/>
    </xf>
    <xf numFmtId="0" fontId="38" fillId="6" borderId="163" xfId="7" applyFont="1" applyFill="1" applyBorder="1" applyAlignment="1">
      <alignment horizontal="left" vertical="center" shrinkToFit="1"/>
    </xf>
    <xf numFmtId="0" fontId="38" fillId="6" borderId="164" xfId="7" applyFont="1" applyFill="1" applyBorder="1" applyAlignment="1">
      <alignment horizontal="left" vertical="center" shrinkToFit="1"/>
    </xf>
    <xf numFmtId="3" fontId="39" fillId="6" borderId="164" xfId="7" applyNumberFormat="1" applyFont="1" applyFill="1" applyBorder="1" applyAlignment="1">
      <alignment horizontal="right" vertical="center" shrinkToFit="1"/>
    </xf>
    <xf numFmtId="0" fontId="38" fillId="6" borderId="165" xfId="7" applyFont="1" applyFill="1" applyBorder="1" applyAlignment="1">
      <alignment horizontal="left" vertical="center" shrinkToFit="1"/>
    </xf>
    <xf numFmtId="0" fontId="38" fillId="6" borderId="166" xfId="7" applyFont="1" applyFill="1" applyBorder="1" applyAlignment="1">
      <alignment horizontal="left" vertical="center" shrinkToFit="1"/>
    </xf>
    <xf numFmtId="0" fontId="38" fillId="6" borderId="123" xfId="7" applyFont="1" applyFill="1" applyBorder="1" applyAlignment="1">
      <alignment horizontal="left" vertical="center" shrinkToFit="1"/>
    </xf>
    <xf numFmtId="0" fontId="30" fillId="4" borderId="100" xfId="7" applyFont="1" applyFill="1" applyBorder="1" applyAlignment="1">
      <alignment horizontal="center" vertical="center" shrinkToFit="1"/>
    </xf>
    <xf numFmtId="3" fontId="30" fillId="4" borderId="100" xfId="7" applyNumberFormat="1" applyFont="1" applyFill="1" applyBorder="1" applyAlignment="1">
      <alignment horizontal="center" vertical="center" shrinkToFit="1"/>
    </xf>
    <xf numFmtId="3" fontId="30" fillId="4" borderId="90" xfId="7" applyNumberFormat="1" applyFont="1" applyFill="1" applyBorder="1" applyAlignment="1">
      <alignment horizontal="center" vertical="center" shrinkToFit="1"/>
    </xf>
    <xf numFmtId="0" fontId="30" fillId="4" borderId="100" xfId="7" applyFont="1" applyFill="1" applyBorder="1" applyAlignment="1">
      <alignment horizontal="center" vertical="center"/>
    </xf>
    <xf numFmtId="3" fontId="30" fillId="4" borderId="152" xfId="7" applyNumberFormat="1" applyFont="1" applyFill="1" applyBorder="1" applyAlignment="1">
      <alignment horizontal="center" vertical="center" shrinkToFit="1"/>
    </xf>
    <xf numFmtId="0" fontId="31" fillId="5" borderId="0" xfId="7" applyFont="1" applyFill="1">
      <alignment vertical="center"/>
    </xf>
    <xf numFmtId="0" fontId="28" fillId="5" borderId="0" xfId="7" applyFill="1">
      <alignment vertical="center"/>
    </xf>
    <xf numFmtId="14" fontId="38" fillId="0" borderId="110" xfId="7" applyNumberFormat="1" applyFont="1" applyBorder="1">
      <alignment vertical="center"/>
    </xf>
    <xf numFmtId="14" fontId="38" fillId="0" borderId="130" xfId="7" applyNumberFormat="1" applyFont="1" applyBorder="1">
      <alignment vertical="center"/>
    </xf>
    <xf numFmtId="0" fontId="35" fillId="0" borderId="0" xfId="7" applyFont="1">
      <alignment vertical="center"/>
    </xf>
    <xf numFmtId="0" fontId="31" fillId="0" borderId="0" xfId="7" applyFont="1">
      <alignment vertical="center"/>
    </xf>
    <xf numFmtId="0" fontId="38" fillId="6" borderId="114" xfId="7" applyFont="1" applyFill="1" applyBorder="1" applyAlignment="1">
      <alignment horizontal="center" vertical="center"/>
    </xf>
    <xf numFmtId="3" fontId="39" fillId="6" borderId="114" xfId="7" applyNumberFormat="1" applyFont="1" applyFill="1" applyBorder="1">
      <alignment vertical="center"/>
    </xf>
    <xf numFmtId="3" fontId="38" fillId="6" borderId="123" xfId="7" applyNumberFormat="1" applyFont="1" applyFill="1" applyBorder="1" applyAlignment="1">
      <alignment horizontal="right" vertical="center" shrinkToFit="1"/>
    </xf>
    <xf numFmtId="0" fontId="3" fillId="0" borderId="0" xfId="7" applyFont="1" applyAlignment="1">
      <alignment horizontal="right" vertical="center"/>
    </xf>
    <xf numFmtId="0" fontId="3" fillId="0" borderId="0" xfId="7" applyFont="1" applyAlignment="1">
      <alignment horizontal="center" vertical="center"/>
    </xf>
    <xf numFmtId="0" fontId="12" fillId="0" borderId="0" xfId="6" applyFont="1" applyAlignment="1">
      <alignment vertical="center"/>
    </xf>
    <xf numFmtId="178" fontId="12" fillId="0" borderId="91" xfId="6" applyNumberFormat="1" applyFont="1" applyBorder="1" applyAlignment="1">
      <alignment vertical="center"/>
    </xf>
    <xf numFmtId="178" fontId="37" fillId="0" borderId="0" xfId="6" applyNumberFormat="1" applyFont="1" applyAlignment="1">
      <alignment vertical="center"/>
    </xf>
    <xf numFmtId="178" fontId="37" fillId="0" borderId="0" xfId="6" applyNumberFormat="1" applyFont="1" applyAlignment="1">
      <alignment horizontal="right" vertical="center"/>
    </xf>
    <xf numFmtId="0" fontId="40" fillId="7" borderId="0" xfId="6" applyFont="1" applyFill="1" applyAlignment="1">
      <alignment horizontal="center" vertical="center" shrinkToFit="1"/>
    </xf>
    <xf numFmtId="0" fontId="23" fillId="0" borderId="0" xfId="6" applyFont="1" applyAlignment="1">
      <alignment vertical="center"/>
    </xf>
    <xf numFmtId="0" fontId="23" fillId="0" borderId="0" xfId="6" applyFont="1" applyAlignment="1">
      <alignment horizontal="center" vertical="center" shrinkToFit="1"/>
    </xf>
    <xf numFmtId="0" fontId="23" fillId="0" borderId="0" xfId="6" applyFont="1" applyAlignment="1">
      <alignment vertical="center" shrinkToFit="1"/>
    </xf>
    <xf numFmtId="0" fontId="23" fillId="0" borderId="0" xfId="6" applyFont="1" applyAlignment="1">
      <alignment horizontal="center" vertical="center"/>
    </xf>
    <xf numFmtId="0" fontId="41" fillId="0" borderId="0" xfId="7" applyFont="1" applyAlignment="1">
      <alignment horizontal="right" vertical="center"/>
    </xf>
    <xf numFmtId="0" fontId="23" fillId="0" borderId="0" xfId="6" applyFont="1" applyAlignment="1">
      <alignment horizontal="right" vertical="center"/>
    </xf>
    <xf numFmtId="0" fontId="23" fillId="0" borderId="91" xfId="6" applyFont="1" applyBorder="1" applyAlignment="1">
      <alignment vertical="center"/>
    </xf>
    <xf numFmtId="0" fontId="24" fillId="0" borderId="91" xfId="6" applyFont="1" applyBorder="1" applyAlignment="1">
      <alignment horizontal="right" vertical="center"/>
    </xf>
    <xf numFmtId="0" fontId="23" fillId="0" borderId="39" xfId="6" applyFont="1" applyBorder="1" applyAlignment="1">
      <alignment vertical="center"/>
    </xf>
    <xf numFmtId="0" fontId="23" fillId="4" borderId="97" xfId="6" applyFont="1" applyFill="1" applyBorder="1" applyAlignment="1">
      <alignment horizontal="center" vertical="center"/>
    </xf>
    <xf numFmtId="0" fontId="15" fillId="4" borderId="39" xfId="6" applyFont="1" applyFill="1" applyBorder="1" applyAlignment="1">
      <alignment horizontal="center" vertical="center"/>
    </xf>
    <xf numFmtId="189" fontId="3" fillId="0" borderId="80" xfId="6" applyNumberFormat="1" applyBorder="1" applyAlignment="1">
      <alignment horizontal="right" vertical="center" shrinkToFit="1"/>
    </xf>
    <xf numFmtId="0" fontId="7" fillId="4" borderId="38" xfId="6" applyFont="1" applyFill="1" applyBorder="1" applyAlignment="1">
      <alignment horizontal="center" vertical="center" wrapText="1"/>
    </xf>
    <xf numFmtId="178" fontId="7" fillId="4" borderId="63" xfId="6" applyNumberFormat="1" applyFont="1" applyFill="1" applyBorder="1" applyAlignment="1">
      <alignment horizontal="right" vertical="center"/>
    </xf>
    <xf numFmtId="0" fontId="38" fillId="0" borderId="167" xfId="7" applyFont="1" applyBorder="1" applyAlignment="1">
      <alignment horizontal="left" vertical="center" shrinkToFit="1"/>
    </xf>
    <xf numFmtId="0" fontId="23" fillId="0" borderId="0" xfId="6" applyFont="1" applyAlignment="1">
      <alignment horizontal="right" vertical="center" shrinkToFit="1"/>
    </xf>
    <xf numFmtId="0" fontId="3" fillId="0" borderId="64" xfId="6" applyBorder="1" applyAlignment="1">
      <alignment horizontal="center" vertical="center"/>
    </xf>
    <xf numFmtId="0" fontId="3" fillId="0" borderId="46" xfId="6" applyBorder="1" applyAlignment="1">
      <alignment horizontal="center" vertical="center"/>
    </xf>
    <xf numFmtId="0" fontId="3" fillId="0" borderId="59" xfId="6" applyBorder="1" applyAlignment="1">
      <alignment horizontal="center" vertical="center"/>
    </xf>
    <xf numFmtId="38" fontId="38" fillId="5" borderId="107" xfId="7" applyNumberFormat="1" applyFont="1" applyFill="1" applyBorder="1">
      <alignment vertical="center"/>
    </xf>
    <xf numFmtId="38" fontId="38" fillId="5" borderId="34" xfId="7" applyNumberFormat="1" applyFont="1" applyFill="1" applyBorder="1">
      <alignment vertical="center"/>
    </xf>
    <xf numFmtId="0" fontId="39" fillId="4" borderId="90" xfId="7" applyFont="1" applyFill="1" applyBorder="1" applyAlignment="1">
      <alignment horizontal="center" vertical="center" shrinkToFit="1"/>
    </xf>
    <xf numFmtId="0" fontId="39" fillId="4" borderId="152" xfId="7" applyFont="1" applyFill="1" applyBorder="1" applyAlignment="1">
      <alignment horizontal="center" vertical="center" shrinkToFit="1"/>
    </xf>
    <xf numFmtId="0" fontId="38" fillId="0" borderId="91" xfId="7" applyFont="1" applyBorder="1" applyAlignment="1">
      <alignment horizontal="center" vertical="center"/>
    </xf>
    <xf numFmtId="3" fontId="39" fillId="4" borderId="2" xfId="7" applyNumberFormat="1" applyFont="1" applyFill="1" applyBorder="1" applyAlignment="1">
      <alignment horizontal="center" vertical="center" shrinkToFit="1"/>
    </xf>
    <xf numFmtId="0" fontId="44" fillId="3" borderId="0" xfId="7" applyFont="1" applyFill="1" applyAlignment="1">
      <alignment horizontal="center" vertical="center"/>
    </xf>
    <xf numFmtId="181" fontId="45" fillId="0" borderId="0" xfId="7" applyNumberFormat="1" applyFont="1">
      <alignment vertical="center"/>
    </xf>
    <xf numFmtId="0" fontId="31" fillId="0" borderId="0" xfId="7" applyFont="1" applyAlignment="1">
      <alignment horizontal="right" vertical="center"/>
    </xf>
    <xf numFmtId="0" fontId="36" fillId="6" borderId="121" xfId="7" applyFont="1" applyFill="1" applyBorder="1">
      <alignment vertical="center"/>
    </xf>
    <xf numFmtId="0" fontId="38" fillId="0" borderId="91" xfId="7" applyFont="1" applyBorder="1">
      <alignment vertical="center"/>
    </xf>
    <xf numFmtId="0" fontId="39" fillId="0" borderId="0" xfId="7" applyFont="1">
      <alignment vertical="center"/>
    </xf>
    <xf numFmtId="3" fontId="39" fillId="4" borderId="220" xfId="7" applyNumberFormat="1" applyFont="1" applyFill="1" applyBorder="1" applyAlignment="1">
      <alignment horizontal="center" vertical="center" shrinkToFit="1"/>
    </xf>
    <xf numFmtId="14" fontId="38" fillId="0" borderId="18" xfId="7" applyNumberFormat="1" applyFont="1" applyBorder="1">
      <alignment vertical="center"/>
    </xf>
    <xf numFmtId="14" fontId="38" fillId="0" borderId="118" xfId="7" applyNumberFormat="1" applyFont="1" applyBorder="1">
      <alignment vertical="center"/>
    </xf>
    <xf numFmtId="0" fontId="36" fillId="6" borderId="24" xfId="7" applyFont="1" applyFill="1" applyBorder="1">
      <alignment vertical="center"/>
    </xf>
    <xf numFmtId="0" fontId="38" fillId="11" borderId="5" xfId="7" applyFont="1" applyFill="1" applyBorder="1" applyAlignment="1">
      <alignment vertical="center" shrinkToFit="1"/>
    </xf>
    <xf numFmtId="0" fontId="38" fillId="11" borderId="158" xfId="7" applyFont="1" applyFill="1" applyBorder="1" applyAlignment="1">
      <alignment vertical="center" shrinkToFit="1"/>
    </xf>
    <xf numFmtId="3" fontId="39" fillId="4" borderId="100" xfId="7" applyNumberFormat="1" applyFont="1" applyFill="1" applyBorder="1" applyAlignment="1">
      <alignment horizontal="center" vertical="center" shrinkToFit="1"/>
    </xf>
    <xf numFmtId="0" fontId="38" fillId="0" borderId="168" xfId="7" applyFont="1" applyBorder="1">
      <alignment vertical="center"/>
    </xf>
    <xf numFmtId="0" fontId="38" fillId="0" borderId="134" xfId="7" applyFont="1" applyBorder="1">
      <alignment vertical="center"/>
    </xf>
    <xf numFmtId="0" fontId="38" fillId="11" borderId="156" xfId="7" applyFont="1" applyFill="1" applyBorder="1" applyAlignment="1">
      <alignment horizontal="left" vertical="center"/>
    </xf>
    <xf numFmtId="0" fontId="38" fillId="11" borderId="161" xfId="7" applyFont="1" applyFill="1" applyBorder="1" applyAlignment="1">
      <alignment horizontal="left" vertical="center"/>
    </xf>
    <xf numFmtId="0" fontId="38" fillId="0" borderId="0" xfId="7" applyFont="1" applyAlignment="1">
      <alignment horizontal="center" vertical="center"/>
    </xf>
    <xf numFmtId="0" fontId="38" fillId="11" borderId="21" xfId="7" applyFont="1" applyFill="1" applyBorder="1" applyAlignment="1">
      <alignment vertical="center" shrinkToFit="1"/>
    </xf>
    <xf numFmtId="3" fontId="38" fillId="5" borderId="131" xfId="7" applyNumberFormat="1" applyFont="1" applyFill="1" applyBorder="1">
      <alignment vertical="center"/>
    </xf>
    <xf numFmtId="3" fontId="38" fillId="5" borderId="167" xfId="7" applyNumberFormat="1" applyFont="1" applyFill="1" applyBorder="1">
      <alignment vertical="center"/>
    </xf>
    <xf numFmtId="0" fontId="28" fillId="0" borderId="0" xfId="7" applyAlignment="1">
      <alignment horizontal="left" vertical="center"/>
    </xf>
    <xf numFmtId="0" fontId="28" fillId="5" borderId="0" xfId="7" applyFill="1" applyAlignment="1">
      <alignment horizontal="left" vertical="center"/>
    </xf>
    <xf numFmtId="0" fontId="28" fillId="11" borderId="0" xfId="7" applyFill="1" applyAlignment="1">
      <alignment horizontal="left" vertical="center"/>
    </xf>
    <xf numFmtId="0" fontId="28" fillId="11" borderId="0" xfId="7" applyFill="1">
      <alignment vertical="center"/>
    </xf>
    <xf numFmtId="0" fontId="5" fillId="11" borderId="0" xfId="7" applyFont="1" applyFill="1">
      <alignment vertical="center"/>
    </xf>
    <xf numFmtId="0" fontId="5" fillId="11" borderId="0" xfId="7" applyFont="1" applyFill="1" applyAlignment="1">
      <alignment horizontal="center" vertical="center"/>
    </xf>
    <xf numFmtId="3" fontId="38" fillId="5" borderId="105" xfId="7" applyNumberFormat="1" applyFont="1" applyFill="1" applyBorder="1">
      <alignment vertical="center"/>
    </xf>
    <xf numFmtId="3" fontId="38" fillId="5" borderId="108" xfId="7" applyNumberFormat="1" applyFont="1" applyFill="1" applyBorder="1">
      <alignment vertical="center"/>
    </xf>
    <xf numFmtId="3" fontId="38" fillId="5" borderId="111" xfId="7" applyNumberFormat="1" applyFont="1" applyFill="1" applyBorder="1">
      <alignment vertical="center"/>
    </xf>
    <xf numFmtId="3" fontId="38" fillId="5" borderId="116" xfId="7" applyNumberFormat="1" applyFont="1" applyFill="1" applyBorder="1">
      <alignment vertical="center"/>
    </xf>
    <xf numFmtId="3" fontId="38" fillId="5" borderId="124" xfId="7" applyNumberFormat="1" applyFont="1" applyFill="1" applyBorder="1">
      <alignment vertical="center"/>
    </xf>
    <xf numFmtId="3" fontId="38" fillId="5" borderId="127" xfId="7" applyNumberFormat="1" applyFont="1" applyFill="1" applyBorder="1">
      <alignment vertical="center"/>
    </xf>
    <xf numFmtId="3" fontId="38" fillId="5" borderId="138" xfId="7" applyNumberFormat="1" applyFont="1" applyFill="1" applyBorder="1" applyAlignment="1">
      <alignment horizontal="right" vertical="center" shrinkToFit="1"/>
    </xf>
    <xf numFmtId="0" fontId="38" fillId="0" borderId="225" xfId="7" applyFont="1" applyBorder="1" applyAlignment="1">
      <alignment horizontal="left" vertical="center" shrinkToFit="1"/>
    </xf>
    <xf numFmtId="3" fontId="38" fillId="5" borderId="225" xfId="7" applyNumberFormat="1" applyFont="1" applyFill="1" applyBorder="1">
      <alignment vertical="center"/>
    </xf>
    <xf numFmtId="14" fontId="38" fillId="0" borderId="221" xfId="7" quotePrefix="1" applyNumberFormat="1" applyFont="1" applyBorder="1" applyAlignment="1">
      <alignment horizontal="right" vertical="center" shrinkToFit="1"/>
    </xf>
    <xf numFmtId="0" fontId="38" fillId="0" borderId="101" xfId="7" applyFont="1" applyBorder="1" applyAlignment="1">
      <alignment horizontal="left" vertical="center" shrinkToFit="1"/>
    </xf>
    <xf numFmtId="14" fontId="38" fillId="0" borderId="221" xfId="7" applyNumberFormat="1" applyFont="1" applyBorder="1" applyAlignment="1">
      <alignment horizontal="right" vertical="center" shrinkToFit="1"/>
    </xf>
    <xf numFmtId="0" fontId="38" fillId="0" borderId="131" xfId="7" applyFont="1" applyBorder="1" applyAlignment="1">
      <alignment horizontal="left" vertical="center" shrinkToFit="1"/>
    </xf>
    <xf numFmtId="0" fontId="38" fillId="8" borderId="228" xfId="7" applyFont="1" applyFill="1" applyBorder="1" applyAlignment="1">
      <alignment horizontal="left" vertical="center" shrinkToFit="1"/>
    </xf>
    <xf numFmtId="0" fontId="38" fillId="8" borderId="228" xfId="7" applyFont="1" applyFill="1" applyBorder="1" applyAlignment="1">
      <alignment horizontal="left" vertical="center"/>
    </xf>
    <xf numFmtId="0" fontId="38" fillId="8" borderId="162" xfId="7" applyFont="1" applyFill="1" applyBorder="1" applyAlignment="1">
      <alignment horizontal="center" vertical="center"/>
    </xf>
    <xf numFmtId="0" fontId="38" fillId="8" borderId="219" xfId="7" applyFont="1" applyFill="1" applyBorder="1" applyAlignment="1">
      <alignment horizontal="center" vertical="center"/>
    </xf>
    <xf numFmtId="0" fontId="38" fillId="8" borderId="166" xfId="7" applyFont="1" applyFill="1" applyBorder="1" applyAlignment="1">
      <alignment horizontal="center" vertical="center"/>
    </xf>
    <xf numFmtId="0" fontId="38" fillId="8" borderId="162" xfId="7" applyFont="1" applyFill="1" applyBorder="1" applyAlignment="1">
      <alignment horizontal="left" vertical="center" shrinkToFit="1"/>
    </xf>
    <xf numFmtId="3" fontId="38" fillId="8" borderId="228" xfId="7" applyNumberFormat="1" applyFont="1" applyFill="1" applyBorder="1">
      <alignment vertical="center"/>
    </xf>
    <xf numFmtId="14" fontId="38" fillId="8" borderId="166" xfId="7" quotePrefix="1" applyNumberFormat="1" applyFont="1" applyFill="1" applyBorder="1" applyAlignment="1">
      <alignment horizontal="right" vertical="center" shrinkToFit="1"/>
    </xf>
    <xf numFmtId="0" fontId="38" fillId="8" borderId="222" xfId="7" applyFont="1" applyFill="1" applyBorder="1" applyAlignment="1">
      <alignment horizontal="left" vertical="center" shrinkToFit="1"/>
    </xf>
    <xf numFmtId="0" fontId="38" fillId="8" borderId="222" xfId="7" applyFont="1" applyFill="1" applyBorder="1" applyAlignment="1">
      <alignment horizontal="left" vertical="center"/>
    </xf>
    <xf numFmtId="0" fontId="38" fillId="8" borderId="223" xfId="7" applyFont="1" applyFill="1" applyBorder="1" applyAlignment="1">
      <alignment horizontal="center" vertical="center"/>
    </xf>
    <xf numFmtId="0" fontId="38" fillId="8" borderId="224" xfId="7" applyFont="1" applyFill="1" applyBorder="1" applyAlignment="1">
      <alignment horizontal="center" vertical="center"/>
    </xf>
    <xf numFmtId="0" fontId="38" fillId="8" borderId="143" xfId="7" applyFont="1" applyFill="1" applyBorder="1" applyAlignment="1">
      <alignment horizontal="center" vertical="center"/>
    </xf>
    <xf numFmtId="0" fontId="38" fillId="8" borderId="223" xfId="7" applyFont="1" applyFill="1" applyBorder="1" applyAlignment="1">
      <alignment horizontal="left" vertical="center" shrinkToFit="1"/>
    </xf>
    <xf numFmtId="3" fontId="38" fillId="8" borderId="222" xfId="7" applyNumberFormat="1" applyFont="1" applyFill="1" applyBorder="1">
      <alignment vertical="center"/>
    </xf>
    <xf numFmtId="14" fontId="38" fillId="8" borderId="143" xfId="7" quotePrefix="1" applyNumberFormat="1" applyFont="1" applyFill="1" applyBorder="1" applyAlignment="1">
      <alignment horizontal="right" vertical="center" shrinkToFit="1"/>
    </xf>
    <xf numFmtId="0" fontId="29" fillId="11" borderId="0" xfId="7" applyFont="1" applyFill="1">
      <alignment vertical="center"/>
    </xf>
    <xf numFmtId="0" fontId="29" fillId="0" borderId="0" xfId="7" applyFont="1" applyAlignment="1">
      <alignment horizontal="left" vertical="center"/>
    </xf>
    <xf numFmtId="0" fontId="38" fillId="10" borderId="6" xfId="7" applyFont="1" applyFill="1" applyBorder="1" applyAlignment="1">
      <alignment horizontal="right" vertical="center" shrinkToFit="1"/>
    </xf>
    <xf numFmtId="0" fontId="38" fillId="10" borderId="154" xfId="7" applyFont="1" applyFill="1" applyBorder="1" applyAlignment="1">
      <alignment horizontal="right" vertical="center" shrinkToFit="1"/>
    </xf>
    <xf numFmtId="0" fontId="38" fillId="10" borderId="11" xfId="7" applyFont="1" applyFill="1" applyBorder="1" applyAlignment="1">
      <alignment horizontal="right" vertical="center" shrinkToFit="1"/>
    </xf>
    <xf numFmtId="0" fontId="38" fillId="10" borderId="157" xfId="7" applyFont="1" applyFill="1" applyBorder="1" applyAlignment="1">
      <alignment horizontal="right" vertical="center" shrinkToFit="1"/>
    </xf>
    <xf numFmtId="0" fontId="38" fillId="10" borderId="22" xfId="7" applyFont="1" applyFill="1" applyBorder="1" applyAlignment="1">
      <alignment horizontal="right" vertical="center" shrinkToFit="1"/>
    </xf>
    <xf numFmtId="0" fontId="38" fillId="10" borderId="159" xfId="7" applyFont="1" applyFill="1" applyBorder="1" applyAlignment="1">
      <alignment horizontal="right" vertical="center" shrinkToFit="1"/>
    </xf>
    <xf numFmtId="190" fontId="7" fillId="10" borderId="218"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Alignment="1">
      <alignment vertical="center" wrapText="1"/>
    </xf>
    <xf numFmtId="0" fontId="3" fillId="0" borderId="187" xfId="6" applyBorder="1" applyAlignment="1">
      <alignment horizontal="right" vertical="center"/>
    </xf>
    <xf numFmtId="0" fontId="37" fillId="0" borderId="0" xfId="6" applyFont="1" applyAlignment="1">
      <alignment vertical="center"/>
    </xf>
    <xf numFmtId="0" fontId="7" fillId="0" borderId="180" xfId="6" applyFont="1" applyBorder="1" applyAlignment="1">
      <alignment vertical="center"/>
    </xf>
    <xf numFmtId="0" fontId="36" fillId="0" borderId="59" xfId="6" applyFont="1" applyBorder="1" applyAlignment="1">
      <alignment horizontal="center" vertical="center"/>
    </xf>
    <xf numFmtId="0" fontId="36" fillId="0" borderId="54" xfId="6" applyFont="1" applyBorder="1" applyAlignment="1">
      <alignment horizontal="center" vertical="center"/>
    </xf>
    <xf numFmtId="0" fontId="36" fillId="4" borderId="45" xfId="6" applyFont="1" applyFill="1" applyBorder="1" applyAlignment="1">
      <alignment horizontal="center" vertical="center"/>
    </xf>
    <xf numFmtId="0" fontId="9" fillId="8" borderId="64" xfId="6" applyFont="1" applyFill="1" applyBorder="1" applyAlignment="1">
      <alignment horizontal="center" vertical="center"/>
    </xf>
    <xf numFmtId="0" fontId="9" fillId="8" borderId="65" xfId="6"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6" fillId="0" borderId="45" xfId="6" applyFont="1" applyBorder="1" applyAlignment="1">
      <alignment horizontal="center"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8" fillId="0" borderId="64" xfId="6" applyFont="1" applyBorder="1" applyAlignment="1">
      <alignment horizontal="center" vertical="center"/>
    </xf>
    <xf numFmtId="0" fontId="48" fillId="0" borderId="65" xfId="6" applyFont="1" applyBorder="1" applyAlignment="1">
      <alignment horizontal="center" vertical="center"/>
    </xf>
    <xf numFmtId="0" fontId="36" fillId="0" borderId="64" xfId="6" applyFont="1" applyBorder="1" applyAlignment="1">
      <alignment horizontal="right" vertical="center"/>
    </xf>
    <xf numFmtId="0" fontId="36" fillId="5" borderId="65" xfId="6" applyFont="1" applyFill="1" applyBorder="1" applyAlignment="1">
      <alignment horizontal="center" vertical="center"/>
    </xf>
    <xf numFmtId="0" fontId="36" fillId="5" borderId="42" xfId="6" applyFont="1" applyFill="1" applyBorder="1" applyAlignment="1">
      <alignment horizontal="center" vertical="center"/>
    </xf>
    <xf numFmtId="0" fontId="36" fillId="0" borderId="46" xfId="6" applyFont="1" applyBorder="1" applyAlignment="1">
      <alignment horizontal="right" vertical="center"/>
    </xf>
    <xf numFmtId="0" fontId="36" fillId="5" borderId="47" xfId="6" applyFont="1" applyFill="1" applyBorder="1" applyAlignment="1">
      <alignment horizontal="center" vertical="center"/>
    </xf>
    <xf numFmtId="0" fontId="36" fillId="5" borderId="48" xfId="6" applyFont="1" applyFill="1" applyBorder="1" applyAlignment="1">
      <alignment horizontal="center" vertical="center"/>
    </xf>
    <xf numFmtId="0" fontId="36" fillId="5" borderId="54" xfId="6" applyFont="1" applyFill="1" applyBorder="1" applyAlignment="1">
      <alignment horizontal="center" vertical="center"/>
    </xf>
    <xf numFmtId="0" fontId="36" fillId="5" borderId="45" xfId="6" applyFont="1" applyFill="1" applyBorder="1" applyAlignment="1">
      <alignment horizontal="center" vertical="center"/>
    </xf>
    <xf numFmtId="0" fontId="36" fillId="0" borderId="37" xfId="6" applyFont="1" applyBorder="1" applyAlignment="1">
      <alignment horizontal="right" vertical="center"/>
    </xf>
    <xf numFmtId="0" fontId="36" fillId="6" borderId="218" xfId="6" applyFont="1" applyFill="1" applyBorder="1" applyAlignment="1">
      <alignment horizontal="center" vertical="center"/>
    </xf>
    <xf numFmtId="0" fontId="36" fillId="6" borderId="38" xfId="6" applyFont="1" applyFill="1" applyBorder="1" applyAlignment="1">
      <alignment horizontal="center" vertical="center"/>
    </xf>
    <xf numFmtId="0" fontId="36" fillId="5" borderId="69" xfId="6" applyFont="1" applyFill="1" applyBorder="1" applyAlignment="1">
      <alignment horizontal="center" vertical="center"/>
    </xf>
    <xf numFmtId="0" fontId="36" fillId="5" borderId="70" xfId="6" applyFont="1" applyFill="1" applyBorder="1" applyAlignment="1">
      <alignment horizontal="center" vertical="center"/>
    </xf>
    <xf numFmtId="0" fontId="36" fillId="5" borderId="46" xfId="6" applyFont="1" applyFill="1" applyBorder="1" applyAlignment="1">
      <alignment horizontal="center" vertical="center"/>
    </xf>
    <xf numFmtId="0" fontId="36" fillId="5" borderId="59" xfId="6" applyFont="1" applyFill="1" applyBorder="1" applyAlignment="1">
      <alignment horizontal="center" vertical="center"/>
    </xf>
    <xf numFmtId="0" fontId="36" fillId="5" borderId="61" xfId="6" applyFont="1" applyFill="1" applyBorder="1" applyAlignment="1">
      <alignment horizontal="center" vertical="center"/>
    </xf>
    <xf numFmtId="0" fontId="36" fillId="6" borderId="42" xfId="6" applyFont="1" applyFill="1" applyBorder="1" applyAlignment="1">
      <alignment vertical="center"/>
    </xf>
    <xf numFmtId="0" fontId="36" fillId="6" borderId="48" xfId="6" applyFont="1" applyFill="1" applyBorder="1" applyAlignment="1">
      <alignment vertical="center"/>
    </xf>
    <xf numFmtId="0" fontId="36" fillId="6" borderId="45" xfId="6" applyFont="1" applyFill="1" applyBorder="1" applyAlignment="1">
      <alignment vertical="center"/>
    </xf>
    <xf numFmtId="0" fontId="36" fillId="6" borderId="63" xfId="6" applyFont="1" applyFill="1" applyBorder="1" applyAlignment="1">
      <alignment horizontal="center" vertical="center"/>
    </xf>
    <xf numFmtId="0" fontId="36" fillId="4" borderId="51" xfId="6" applyFont="1" applyFill="1" applyBorder="1" applyAlignment="1">
      <alignment horizontal="center" vertical="center"/>
    </xf>
    <xf numFmtId="0" fontId="36" fillId="4" borderId="53" xfId="6" applyFont="1" applyFill="1" applyBorder="1" applyAlignment="1">
      <alignment horizontal="center" vertical="center"/>
    </xf>
    <xf numFmtId="0" fontId="36" fillId="6" borderId="191" xfId="6" applyFont="1" applyFill="1" applyBorder="1" applyAlignment="1">
      <alignment horizontal="center" vertical="center"/>
    </xf>
    <xf numFmtId="0" fontId="36" fillId="6" borderId="52" xfId="6" applyFont="1" applyFill="1" applyBorder="1" applyAlignment="1">
      <alignment horizontal="center" vertical="center"/>
    </xf>
    <xf numFmtId="0" fontId="36" fillId="6" borderId="53" xfId="6" applyFont="1" applyFill="1" applyBorder="1" applyAlignment="1">
      <alignment horizontal="center" vertical="center"/>
    </xf>
    <xf numFmtId="0" fontId="36" fillId="4" borderId="191" xfId="6" applyFont="1" applyFill="1" applyBorder="1" applyAlignment="1">
      <alignment horizontal="center" vertical="center"/>
    </xf>
    <xf numFmtId="0" fontId="48" fillId="0" borderId="42" xfId="6" applyFont="1" applyBorder="1" applyAlignment="1">
      <alignment horizontal="center" vertical="center"/>
    </xf>
    <xf numFmtId="38" fontId="47" fillId="0" borderId="48" xfId="1" applyFont="1" applyBorder="1" applyAlignment="1">
      <alignment horizontal="center" vertical="center"/>
    </xf>
    <xf numFmtId="0" fontId="12" fillId="0" borderId="0" xfId="6" applyFont="1" applyAlignment="1">
      <alignment vertical="center" shrinkToFit="1"/>
    </xf>
    <xf numFmtId="0" fontId="6" fillId="0" borderId="0" xfId="6" applyFont="1" applyAlignment="1">
      <alignment vertical="center" wrapText="1" shrinkToFit="1"/>
    </xf>
    <xf numFmtId="0" fontId="12" fillId="0" borderId="0" xfId="6" applyFont="1" applyAlignment="1">
      <alignment vertical="center" wrapText="1" shrinkToFit="1"/>
    </xf>
    <xf numFmtId="38" fontId="47" fillId="0" borderId="52" xfId="1" applyFont="1" applyBorder="1" applyAlignment="1">
      <alignment horizontal="center" vertical="center"/>
    </xf>
    <xf numFmtId="0" fontId="36" fillId="0" borderId="53" xfId="6" applyFont="1" applyBorder="1" applyAlignment="1">
      <alignment horizontal="center" vertical="center"/>
    </xf>
    <xf numFmtId="0" fontId="36" fillId="5" borderId="191" xfId="6" applyFont="1" applyFill="1" applyBorder="1" applyAlignment="1">
      <alignment horizontal="center" vertical="center"/>
    </xf>
    <xf numFmtId="0" fontId="36" fillId="5" borderId="53" xfId="6" applyFont="1" applyFill="1" applyBorder="1" applyAlignment="1">
      <alignment horizontal="center" vertical="center"/>
    </xf>
    <xf numFmtId="0" fontId="36" fillId="5" borderId="64" xfId="6" applyFont="1" applyFill="1" applyBorder="1" applyAlignment="1">
      <alignment horizontal="center" vertical="center"/>
    </xf>
    <xf numFmtId="0" fontId="36" fillId="0" borderId="62" xfId="6" applyFont="1" applyBorder="1" applyAlignment="1">
      <alignment horizontal="right" vertical="center"/>
    </xf>
    <xf numFmtId="0" fontId="36" fillId="6" borderId="58" xfId="6" applyFont="1" applyFill="1" applyBorder="1" applyAlignment="1">
      <alignment horizontal="center" vertical="center"/>
    </xf>
    <xf numFmtId="0" fontId="9" fillId="8" borderId="191" xfId="6"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49" fillId="0" borderId="0" xfId="6" applyFont="1" applyAlignment="1">
      <alignment vertical="center"/>
    </xf>
    <xf numFmtId="178" fontId="14" fillId="11" borderId="70" xfId="6" applyNumberFormat="1" applyFont="1" applyFill="1" applyBorder="1" applyAlignment="1">
      <alignment horizontal="center" vertical="center"/>
    </xf>
    <xf numFmtId="3" fontId="3" fillId="11" borderId="51" xfId="8" applyNumberFormat="1" applyFill="1" applyBorder="1" applyAlignment="1">
      <alignment horizontal="right" vertical="center" shrinkToFit="1"/>
    </xf>
    <xf numFmtId="0" fontId="3" fillId="11" borderId="70" xfId="8" applyFill="1" applyBorder="1" applyAlignment="1">
      <alignment horizontal="center" vertical="center" shrinkToFit="1"/>
    </xf>
    <xf numFmtId="0" fontId="3" fillId="11" borderId="78" xfId="8" applyFill="1" applyBorder="1" applyAlignment="1">
      <alignment horizontal="center" vertical="center" shrinkToFit="1"/>
    </xf>
    <xf numFmtId="177" fontId="3" fillId="10" borderId="229" xfId="2" applyNumberFormat="1" applyFont="1" applyFill="1" applyBorder="1" applyAlignment="1">
      <alignment horizontal="center" vertical="center"/>
    </xf>
    <xf numFmtId="192" fontId="3" fillId="9" borderId="74" xfId="8" applyNumberFormat="1" applyFill="1" applyBorder="1" applyAlignment="1">
      <alignment horizontal="center" vertical="center" shrinkToFit="1"/>
    </xf>
    <xf numFmtId="192" fontId="3" fillId="9" borderId="71" xfId="8" applyNumberFormat="1" applyFill="1" applyBorder="1" applyAlignment="1">
      <alignment horizontal="center" vertical="center" shrinkToFit="1"/>
    </xf>
    <xf numFmtId="192" fontId="3" fillId="9" borderId="194" xfId="8" applyNumberFormat="1" applyFill="1" applyBorder="1" applyAlignment="1">
      <alignment horizontal="center" vertical="center" shrinkToFit="1"/>
    </xf>
    <xf numFmtId="0" fontId="3" fillId="11" borderId="36" xfId="8"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90" xfId="6" applyFill="1" applyBorder="1" applyAlignment="1">
      <alignment horizontal="center" vertical="center"/>
    </xf>
    <xf numFmtId="0" fontId="3" fillId="11" borderId="92" xfId="6" applyFill="1" applyBorder="1" applyAlignment="1">
      <alignment horizontal="center" vertical="center"/>
    </xf>
    <xf numFmtId="0" fontId="3" fillId="11" borderId="93" xfId="6" applyFill="1" applyBorder="1" applyAlignment="1">
      <alignment horizontal="center" vertical="center"/>
    </xf>
    <xf numFmtId="0" fontId="3" fillId="4" borderId="86" xfId="8" applyFill="1" applyBorder="1" applyAlignment="1">
      <alignment horizontal="center" vertical="center" shrinkToFit="1"/>
    </xf>
    <xf numFmtId="0" fontId="3" fillId="4" borderId="96" xfId="6" applyFill="1" applyBorder="1" applyAlignment="1">
      <alignment vertical="center" shrinkToFit="1"/>
    </xf>
    <xf numFmtId="184" fontId="3" fillId="0" borderId="71" xfId="6" applyNumberFormat="1" applyBorder="1" applyAlignment="1">
      <alignment horizontal="right" vertical="center" shrinkToFit="1"/>
    </xf>
    <xf numFmtId="184" fontId="3" fillId="0" borderId="79" xfId="6" applyNumberFormat="1" applyBorder="1" applyAlignment="1">
      <alignment horizontal="right" vertical="center" shrinkToFit="1"/>
    </xf>
    <xf numFmtId="0" fontId="15" fillId="4" borderId="218" xfId="6" applyFont="1" applyFill="1" applyBorder="1" applyAlignment="1">
      <alignment horizontal="center" vertical="center"/>
    </xf>
    <xf numFmtId="184" fontId="3" fillId="0" borderId="0" xfId="8" applyNumberFormat="1" applyAlignment="1">
      <alignment horizontal="right" vertical="center" shrinkToFit="1"/>
    </xf>
    <xf numFmtId="0" fontId="3" fillId="0" borderId="39" xfId="8" applyBorder="1" applyAlignment="1">
      <alignment vertical="center"/>
    </xf>
    <xf numFmtId="3" fontId="3" fillId="0" borderId="0" xfId="6" applyNumberFormat="1" applyAlignment="1">
      <alignment vertical="center"/>
    </xf>
    <xf numFmtId="3" fontId="7" fillId="0" borderId="0" xfId="6" applyNumberFormat="1" applyFont="1" applyAlignment="1">
      <alignment horizontal="right" vertical="center"/>
    </xf>
    <xf numFmtId="3" fontId="38" fillId="5" borderId="161" xfId="7" applyNumberFormat="1" applyFont="1" applyFill="1" applyBorder="1">
      <alignment vertical="center"/>
    </xf>
    <xf numFmtId="38" fontId="38" fillId="5" borderId="135" xfId="7" applyNumberFormat="1" applyFont="1" applyFill="1" applyBorder="1">
      <alignment vertical="center"/>
    </xf>
    <xf numFmtId="0" fontId="6" fillId="0" borderId="0" xfId="6" applyFont="1"/>
    <xf numFmtId="0" fontId="37" fillId="0" borderId="0" xfId="6" applyFont="1" applyAlignment="1">
      <alignment horizontal="right"/>
    </xf>
    <xf numFmtId="0" fontId="54" fillId="0" borderId="0" xfId="6" applyFont="1" applyAlignment="1">
      <alignment vertical="center"/>
    </xf>
    <xf numFmtId="0" fontId="38" fillId="0" borderId="0" xfId="7" applyFont="1" applyAlignment="1">
      <alignment horizontal="right" vertical="center"/>
    </xf>
    <xf numFmtId="0" fontId="51" fillId="0" borderId="0" xfId="6" applyFont="1" applyAlignment="1">
      <alignment vertical="center" wrapText="1" shrinkToFit="1"/>
    </xf>
    <xf numFmtId="0" fontId="23" fillId="0" borderId="0" xfId="6" applyFont="1"/>
    <xf numFmtId="0" fontId="3" fillId="0" borderId="39" xfId="6" applyBorder="1" applyAlignment="1">
      <alignment vertical="top"/>
    </xf>
    <xf numFmtId="0" fontId="3" fillId="0" borderId="0" xfId="6" applyAlignment="1">
      <alignment vertical="top"/>
    </xf>
    <xf numFmtId="0" fontId="24" fillId="0" borderId="0" xfId="6" applyFont="1" applyAlignment="1">
      <alignment vertical="center"/>
    </xf>
    <xf numFmtId="0" fontId="8" fillId="0" borderId="0" xfId="6" applyFont="1" applyAlignment="1">
      <alignment horizontal="center" wrapText="1"/>
    </xf>
    <xf numFmtId="0" fontId="49" fillId="0" borderId="49" xfId="6" applyFont="1" applyBorder="1" applyAlignment="1">
      <alignment vertical="center"/>
    </xf>
    <xf numFmtId="0" fontId="52"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Alignment="1">
      <alignment vertical="center"/>
    </xf>
    <xf numFmtId="0" fontId="38" fillId="0" borderId="0" xfId="7" applyFont="1" applyAlignment="1">
      <alignment vertical="center" shrinkToFit="1"/>
    </xf>
    <xf numFmtId="0" fontId="53" fillId="0" borderId="0" xfId="7" applyFont="1">
      <alignment vertical="center"/>
    </xf>
    <xf numFmtId="0" fontId="37" fillId="0" borderId="0" xfId="7" applyFont="1" applyAlignment="1">
      <alignment horizontal="right" vertical="center" shrinkToFit="1"/>
    </xf>
    <xf numFmtId="38" fontId="37" fillId="0" borderId="0" xfId="1" applyFont="1" applyFill="1" applyBorder="1" applyAlignment="1">
      <alignment horizontal="right" vertical="center"/>
    </xf>
    <xf numFmtId="3" fontId="37" fillId="0" borderId="0" xfId="7" applyNumberFormat="1" applyFont="1" applyAlignment="1">
      <alignment vertical="center" shrinkToFit="1"/>
    </xf>
    <xf numFmtId="0" fontId="36" fillId="0" borderId="0" xfId="7" applyFont="1">
      <alignment vertical="center"/>
    </xf>
    <xf numFmtId="38" fontId="39" fillId="0" borderId="0" xfId="1" applyFont="1" applyFill="1" applyBorder="1" applyAlignment="1">
      <alignment vertical="center"/>
    </xf>
    <xf numFmtId="3" fontId="7" fillId="0" borderId="0" xfId="7" applyNumberFormat="1" applyFont="1">
      <alignment vertical="center"/>
    </xf>
    <xf numFmtId="0" fontId="7" fillId="0" borderId="0" xfId="7" applyFont="1">
      <alignment vertical="center"/>
    </xf>
    <xf numFmtId="178" fontId="12" fillId="0" borderId="0" xfId="6" applyNumberFormat="1" applyFont="1" applyAlignment="1">
      <alignment vertical="center"/>
    </xf>
    <xf numFmtId="0" fontId="8" fillId="0" borderId="0" xfId="6" applyFont="1" applyAlignment="1">
      <alignment wrapText="1"/>
    </xf>
    <xf numFmtId="0" fontId="8" fillId="0" borderId="91" xfId="6" applyFont="1" applyBorder="1" applyAlignment="1">
      <alignment wrapText="1"/>
    </xf>
    <xf numFmtId="3" fontId="12" fillId="0" borderId="0" xfId="6" applyNumberFormat="1" applyFont="1" applyAlignment="1">
      <alignment horizontal="center" vertical="center"/>
    </xf>
    <xf numFmtId="0" fontId="56" fillId="0" borderId="0" xfId="6" applyFont="1" applyAlignment="1">
      <alignment horizontal="center" wrapText="1"/>
    </xf>
    <xf numFmtId="0" fontId="24" fillId="0" borderId="0" xfId="6" applyFont="1" applyAlignment="1">
      <alignment horizontal="right" vertical="center"/>
    </xf>
    <xf numFmtId="0" fontId="55" fillId="0" borderId="0" xfId="6" applyFont="1" applyAlignment="1">
      <alignment horizontal="right" vertical="center"/>
    </xf>
    <xf numFmtId="3" fontId="24" fillId="0" borderId="0" xfId="6" applyNumberFormat="1" applyFont="1" applyAlignment="1">
      <alignment horizontal="center" vertical="center"/>
    </xf>
    <xf numFmtId="0" fontId="23" fillId="0" borderId="39" xfId="6" applyFont="1" applyBorder="1" applyAlignment="1">
      <alignment horizontal="right" vertical="center"/>
    </xf>
    <xf numFmtId="178" fontId="7" fillId="4" borderId="39" xfId="6" applyNumberFormat="1" applyFont="1" applyFill="1" applyBorder="1" applyAlignment="1">
      <alignment horizontal="center" vertical="center"/>
    </xf>
    <xf numFmtId="178" fontId="7" fillId="4" borderId="38"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178" fontId="7" fillId="4" borderId="190" xfId="6" applyNumberFormat="1" applyFont="1" applyFill="1" applyBorder="1" applyAlignment="1">
      <alignment horizontal="center" vertical="center"/>
    </xf>
    <xf numFmtId="0" fontId="37" fillId="4" borderId="31" xfId="6" applyFont="1" applyFill="1" applyBorder="1" applyAlignment="1">
      <alignment vertical="center" wrapText="1"/>
    </xf>
    <xf numFmtId="0" fontId="37" fillId="4" borderId="39" xfId="6" applyFont="1" applyFill="1" applyBorder="1" applyAlignment="1">
      <alignment vertical="center" wrapText="1"/>
    </xf>
    <xf numFmtId="0" fontId="37" fillId="4" borderId="190" xfId="6" applyFont="1" applyFill="1" applyBorder="1" applyAlignment="1">
      <alignment vertical="center" wrapText="1"/>
    </xf>
    <xf numFmtId="178" fontId="3" fillId="9" borderId="190" xfId="6" applyNumberFormat="1" applyFill="1" applyBorder="1" applyAlignment="1">
      <alignment vertical="center" wrapText="1"/>
    </xf>
    <xf numFmtId="0" fontId="57" fillId="0" borderId="0" xfId="6" applyFont="1" applyAlignment="1">
      <alignment horizontal="right"/>
    </xf>
    <xf numFmtId="187" fontId="24" fillId="0" borderId="0" xfId="6" applyNumberFormat="1" applyFont="1" applyAlignment="1">
      <alignment vertical="center"/>
    </xf>
    <xf numFmtId="0" fontId="24" fillId="0" borderId="0" xfId="6" applyFont="1" applyAlignment="1">
      <alignment horizontal="center" vertical="center"/>
    </xf>
    <xf numFmtId="0" fontId="23" fillId="0" borderId="64" xfId="6" applyFont="1" applyBorder="1" applyAlignment="1">
      <alignment horizontal="center" vertical="center" shrinkToFit="1"/>
    </xf>
    <xf numFmtId="0" fontId="23" fillId="0" borderId="46" xfId="6" applyFont="1" applyBorder="1" applyAlignment="1">
      <alignment horizontal="center" vertical="center" shrinkToFit="1"/>
    </xf>
    <xf numFmtId="0" fontId="23" fillId="0" borderId="76" xfId="6" applyFont="1" applyBorder="1" applyAlignment="1">
      <alignment horizontal="center" vertical="center" shrinkToFit="1"/>
    </xf>
    <xf numFmtId="0" fontId="58" fillId="0" borderId="0" xfId="6" applyFont="1" applyAlignment="1">
      <alignment vertical="center"/>
    </xf>
    <xf numFmtId="178" fontId="23" fillId="9" borderId="84" xfId="6" applyNumberFormat="1" applyFont="1" applyFill="1" applyBorder="1" applyAlignment="1">
      <alignment vertical="center" shrinkToFit="1"/>
    </xf>
    <xf numFmtId="0" fontId="23" fillId="0" borderId="91" xfId="6" applyFont="1" applyBorder="1" applyAlignment="1">
      <alignment horizontal="center" vertical="center"/>
    </xf>
    <xf numFmtId="49" fontId="3" fillId="4" borderId="72" xfId="2" applyNumberFormat="1" applyFont="1" applyFill="1" applyBorder="1" applyAlignment="1">
      <alignment horizontal="right" vertical="center" shrinkToFit="1"/>
    </xf>
    <xf numFmtId="49" fontId="3" fillId="4" borderId="67" xfId="2" applyNumberFormat="1" applyFont="1" applyFill="1" applyBorder="1" applyAlignment="1">
      <alignment horizontal="right" vertical="center" shrinkToFit="1"/>
    </xf>
    <xf numFmtId="49" fontId="3" fillId="4" borderId="81" xfId="2" applyNumberFormat="1" applyFont="1" applyFill="1" applyBorder="1" applyAlignment="1">
      <alignment horizontal="right" vertical="center" shrinkToFit="1"/>
    </xf>
    <xf numFmtId="49" fontId="3" fillId="4" borderId="88" xfId="2" applyNumberFormat="1" applyFont="1" applyFill="1" applyBorder="1" applyAlignment="1">
      <alignment horizontal="right" vertical="center" shrinkToFit="1"/>
    </xf>
    <xf numFmtId="49" fontId="3" fillId="4" borderId="73" xfId="2" applyNumberFormat="1" applyFont="1" applyFill="1" applyBorder="1" applyAlignment="1">
      <alignment horizontal="right" vertical="center" shrinkToFit="1"/>
    </xf>
    <xf numFmtId="49" fontId="3" fillId="4" borderId="75" xfId="2" applyNumberFormat="1" applyFont="1" applyFill="1" applyBorder="1" applyAlignment="1">
      <alignment horizontal="right" vertical="center" shrinkToFit="1"/>
    </xf>
    <xf numFmtId="49" fontId="3" fillId="4" borderId="42" xfId="6" applyNumberFormat="1" applyFill="1" applyBorder="1" applyAlignment="1">
      <alignment horizontal="center" vertical="center"/>
    </xf>
    <xf numFmtId="49" fontId="3" fillId="4" borderId="48" xfId="6" applyNumberFormat="1" applyFill="1" applyBorder="1" applyAlignment="1">
      <alignment horizontal="center" vertical="center"/>
    </xf>
    <xf numFmtId="49" fontId="3" fillId="4" borderId="77" xfId="6" applyNumberFormat="1" applyFill="1" applyBorder="1" applyAlignment="1">
      <alignment horizontal="center" vertical="center"/>
    </xf>
    <xf numFmtId="49" fontId="3" fillId="4" borderId="82" xfId="6" applyNumberFormat="1" applyFill="1" applyBorder="1" applyAlignment="1">
      <alignment horizontal="right" vertical="center" shrinkToFit="1"/>
    </xf>
    <xf numFmtId="49" fontId="3" fillId="4" borderId="61" xfId="6" applyNumberFormat="1" applyFill="1" applyBorder="1" applyAlignment="1">
      <alignment horizontal="right" vertical="center" shrinkToFit="1"/>
    </xf>
    <xf numFmtId="49" fontId="3" fillId="4" borderId="48" xfId="6" applyNumberFormat="1" applyFill="1" applyBorder="1" applyAlignment="1">
      <alignment horizontal="right" vertical="center" shrinkToFit="1"/>
    </xf>
    <xf numFmtId="49" fontId="3" fillId="4" borderId="77" xfId="6" applyNumberFormat="1" applyFill="1" applyBorder="1" applyAlignment="1">
      <alignment horizontal="right" vertical="center" shrinkToFit="1"/>
    </xf>
    <xf numFmtId="0" fontId="34" fillId="0" borderId="0" xfId="7" applyFont="1" applyAlignment="1">
      <alignment horizontal="right" vertical="center"/>
    </xf>
    <xf numFmtId="3" fontId="7" fillId="4" borderId="100" xfId="7" applyNumberFormat="1" applyFont="1" applyFill="1" applyBorder="1" applyAlignment="1">
      <alignment horizontal="center" vertical="center" shrinkToFit="1"/>
    </xf>
    <xf numFmtId="3" fontId="7" fillId="4" borderId="220" xfId="7" applyNumberFormat="1" applyFont="1" applyFill="1" applyBorder="1" applyAlignment="1">
      <alignment horizontal="center" vertical="center" shrinkToFit="1"/>
    </xf>
    <xf numFmtId="0" fontId="3" fillId="0" borderId="168" xfId="7" applyFont="1" applyBorder="1">
      <alignment vertical="center"/>
    </xf>
    <xf numFmtId="0" fontId="3" fillId="10" borderId="16" xfId="7" applyFont="1" applyFill="1" applyBorder="1" applyAlignment="1">
      <alignment horizontal="right" vertical="center" shrinkToFit="1"/>
    </xf>
    <xf numFmtId="0" fontId="3" fillId="0" borderId="18" xfId="7" applyFont="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7" xfId="7" applyFont="1" applyBorder="1" applyAlignment="1">
      <alignment horizontal="right" vertical="center" shrinkToFit="1"/>
    </xf>
    <xf numFmtId="38" fontId="3" fillId="0" borderId="18" xfId="1" applyFont="1" applyBorder="1" applyAlignment="1">
      <alignment horizontal="right" vertical="center"/>
    </xf>
    <xf numFmtId="38" fontId="3" fillId="0" borderId="168" xfId="1" applyFont="1" applyBorder="1" applyAlignment="1">
      <alignment horizontal="right" vertical="center"/>
    </xf>
    <xf numFmtId="0" fontId="3" fillId="0" borderId="167" xfId="7" applyFont="1" applyBorder="1">
      <alignment vertical="center"/>
    </xf>
    <xf numFmtId="0" fontId="3" fillId="10" borderId="21" xfId="7" applyFont="1" applyFill="1" applyBorder="1" applyAlignment="1">
      <alignment horizontal="right" vertical="center" shrinkToFit="1"/>
    </xf>
    <xf numFmtId="0" fontId="3" fillId="0" borderId="12" xfId="7" applyFont="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30" xfId="7" applyFont="1" applyBorder="1" applyAlignment="1">
      <alignment horizontal="right" vertical="center" shrinkToFit="1"/>
    </xf>
    <xf numFmtId="38" fontId="3" fillId="0" borderId="12" xfId="1" applyFont="1" applyBorder="1" applyAlignment="1">
      <alignment horizontal="right" vertical="center"/>
    </xf>
    <xf numFmtId="38" fontId="3" fillId="0" borderId="167" xfId="1" applyFont="1" applyBorder="1" applyAlignment="1">
      <alignment horizontal="right" vertical="center"/>
    </xf>
    <xf numFmtId="0" fontId="3" fillId="0" borderId="134" xfId="7" applyFont="1" applyBorder="1">
      <alignment vertical="center"/>
    </xf>
    <xf numFmtId="0" fontId="3" fillId="10" borderId="158" xfId="7" applyFont="1" applyFill="1" applyBorder="1" applyAlignment="1">
      <alignment horizontal="right" vertical="center" shrinkToFit="1"/>
    </xf>
    <xf numFmtId="0" fontId="3" fillId="0" borderId="118" xfId="7" applyFont="1" applyBorder="1" applyAlignment="1">
      <alignment horizontal="right" vertical="center" shrinkToFit="1"/>
    </xf>
    <xf numFmtId="0" fontId="3" fillId="10" borderId="160" xfId="7" applyFont="1" applyFill="1" applyBorder="1" applyAlignment="1">
      <alignment horizontal="right" vertical="center" shrinkToFit="1"/>
    </xf>
    <xf numFmtId="0" fontId="3" fillId="0" borderId="119" xfId="7" applyFont="1" applyBorder="1" applyAlignment="1">
      <alignment horizontal="right" vertical="center" shrinkToFit="1"/>
    </xf>
    <xf numFmtId="38" fontId="3" fillId="0" borderId="118" xfId="1" applyFont="1" applyBorder="1" applyAlignment="1">
      <alignment horizontal="right" vertical="center"/>
    </xf>
    <xf numFmtId="38" fontId="3" fillId="0" borderId="134" xfId="1" applyFont="1" applyBorder="1" applyAlignment="1">
      <alignment horizontal="right" vertical="center"/>
    </xf>
    <xf numFmtId="0" fontId="7" fillId="4" borderId="1" xfId="7" applyFont="1" applyFill="1" applyBorder="1" applyAlignment="1">
      <alignment horizontal="center" vertical="center" shrinkToFit="1"/>
    </xf>
    <xf numFmtId="191" fontId="7" fillId="0" borderId="38" xfId="6" applyNumberFormat="1" applyFont="1" applyBorder="1" applyAlignment="1">
      <alignment horizontal="center" vertical="center"/>
    </xf>
    <xf numFmtId="0" fontId="32" fillId="0" borderId="0" xfId="7" applyFont="1" applyAlignment="1">
      <alignment horizontal="right" vertical="center"/>
    </xf>
    <xf numFmtId="0" fontId="8" fillId="0" borderId="91" xfId="6" applyFont="1" applyBorder="1" applyAlignment="1">
      <alignment horizontal="right"/>
    </xf>
    <xf numFmtId="0" fontId="60" fillId="0" borderId="91" xfId="6" applyFont="1" applyBorder="1" applyAlignment="1">
      <alignment horizontal="right" vertical="center"/>
    </xf>
    <xf numFmtId="3" fontId="23" fillId="4" borderId="83" xfId="6" applyNumberFormat="1" applyFont="1" applyFill="1" applyBorder="1" applyAlignment="1">
      <alignment horizontal="right" vertical="center" shrinkToFit="1"/>
    </xf>
    <xf numFmtId="0" fontId="23" fillId="0" borderId="49" xfId="6" applyFont="1" applyBorder="1" applyAlignment="1">
      <alignment horizontal="left" vertical="center"/>
    </xf>
    <xf numFmtId="0" fontId="23" fillId="0" borderId="232" xfId="6" applyFont="1" applyBorder="1" applyAlignment="1">
      <alignment horizontal="left" vertical="center"/>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38" fontId="6" fillId="4" borderId="90" xfId="2" applyFont="1" applyFill="1" applyBorder="1" applyAlignment="1">
      <alignment horizontal="right" vertical="center"/>
    </xf>
    <xf numFmtId="180" fontId="3" fillId="0" borderId="41" xfId="6" applyNumberFormat="1" applyBorder="1" applyAlignment="1">
      <alignment horizontal="center" vertical="center"/>
    </xf>
    <xf numFmtId="181" fontId="3" fillId="5" borderId="47" xfId="6" applyNumberFormat="1" applyFill="1" applyBorder="1" applyAlignment="1">
      <alignment horizontal="left" vertical="center"/>
    </xf>
    <xf numFmtId="181" fontId="3" fillId="5" borderId="54" xfId="6" applyNumberFormat="1" applyFill="1" applyBorder="1" applyAlignment="1">
      <alignment horizontal="left" vertical="center"/>
    </xf>
    <xf numFmtId="49" fontId="3" fillId="4" borderId="38" xfId="6" applyNumberFormat="1" applyFill="1" applyBorder="1" applyAlignment="1">
      <alignment horizontal="right" vertical="center"/>
    </xf>
    <xf numFmtId="0" fontId="46" fillId="0" borderId="0" xfId="0" applyFont="1" applyAlignment="1">
      <alignment horizontal="center" vertical="center"/>
    </xf>
    <xf numFmtId="0" fontId="46" fillId="0" borderId="0" xfId="0" applyFont="1">
      <alignment vertical="center"/>
    </xf>
    <xf numFmtId="181" fontId="34" fillId="5" borderId="0" xfId="7" applyNumberFormat="1" applyFont="1" applyFill="1" applyAlignment="1">
      <alignment horizontal="left" vertical="center"/>
    </xf>
    <xf numFmtId="14" fontId="38" fillId="5" borderId="115" xfId="7" applyNumberFormat="1" applyFont="1" applyFill="1" applyBorder="1">
      <alignment vertical="center"/>
    </xf>
    <xf numFmtId="0" fontId="47" fillId="4" borderId="61" xfId="6" applyFont="1" applyFill="1" applyBorder="1" applyAlignment="1">
      <alignment horizontal="center" vertical="center"/>
    </xf>
    <xf numFmtId="0" fontId="3" fillId="11" borderId="230" xfId="8" applyFill="1" applyBorder="1" applyAlignment="1">
      <alignment horizontal="center" vertical="center" shrinkToFit="1"/>
    </xf>
    <xf numFmtId="0" fontId="3" fillId="11" borderId="79" xfId="8" applyFill="1" applyBorder="1" applyAlignment="1">
      <alignment horizontal="center" vertical="center" shrinkToFit="1"/>
    </xf>
    <xf numFmtId="0" fontId="8" fillId="11" borderId="36" xfId="6" applyFont="1" applyFill="1" applyBorder="1" applyAlignment="1">
      <alignment horizontal="center" vertical="center" shrinkToFit="1"/>
    </xf>
    <xf numFmtId="0" fontId="36" fillId="5" borderId="72" xfId="6" applyFont="1" applyFill="1" applyBorder="1" applyAlignment="1">
      <alignment horizontal="center" vertical="center"/>
    </xf>
    <xf numFmtId="0" fontId="36" fillId="5" borderId="52" xfId="6" applyFont="1" applyFill="1" applyBorder="1" applyAlignment="1">
      <alignment horizontal="center" vertical="center"/>
    </xf>
    <xf numFmtId="0" fontId="36" fillId="5" borderId="67" xfId="6" applyFont="1" applyFill="1" applyBorder="1" applyAlignment="1">
      <alignment horizontal="center" vertical="center"/>
    </xf>
    <xf numFmtId="0" fontId="36" fillId="5" borderId="186" xfId="6" applyFont="1" applyFill="1" applyBorder="1" applyAlignment="1">
      <alignment horizontal="center" vertical="center"/>
    </xf>
    <xf numFmtId="177" fontId="6" fillId="10" borderId="36" xfId="6" applyNumberFormat="1" applyFont="1" applyFill="1" applyBorder="1" applyAlignment="1">
      <alignment horizontal="center" vertical="center" shrinkToFit="1"/>
    </xf>
    <xf numFmtId="0" fontId="33" fillId="0" borderId="0" xfId="0" applyFont="1">
      <alignment vertical="center"/>
    </xf>
    <xf numFmtId="0" fontId="33" fillId="0" borderId="0" xfId="0" applyFont="1" applyAlignment="1">
      <alignment horizontal="center" vertical="center"/>
    </xf>
    <xf numFmtId="3" fontId="61" fillId="0" borderId="0" xfId="0" applyNumberFormat="1" applyFont="1" applyAlignment="1">
      <alignment horizontal="left" vertical="center"/>
    </xf>
    <xf numFmtId="0" fontId="3" fillId="0" borderId="61" xfId="6" applyBorder="1" applyAlignment="1">
      <alignment horizontal="center" vertical="center"/>
    </xf>
    <xf numFmtId="0" fontId="36" fillId="0" borderId="59" xfId="6" applyFont="1" applyBorder="1" applyAlignment="1">
      <alignment horizontal="right" vertical="center"/>
    </xf>
    <xf numFmtId="0" fontId="3" fillId="11" borderId="40" xfId="6" applyFill="1" applyBorder="1" applyAlignment="1">
      <alignment horizontal="left" vertical="center" shrinkToFit="1"/>
    </xf>
    <xf numFmtId="0" fontId="3" fillId="0" borderId="65" xfId="6" applyBorder="1" applyAlignment="1">
      <alignment horizontal="left" vertical="center" shrinkToFit="1"/>
    </xf>
    <xf numFmtId="0" fontId="3" fillId="11" borderId="49" xfId="6" applyFill="1" applyBorder="1" applyAlignment="1">
      <alignment horizontal="left" vertical="center" shrinkToFit="1"/>
    </xf>
    <xf numFmtId="0" fontId="3" fillId="0" borderId="47" xfId="6" applyBorder="1" applyAlignment="1">
      <alignment horizontal="left" vertical="center" shrinkToFit="1"/>
    </xf>
    <xf numFmtId="0" fontId="3" fillId="11" borderId="43" xfId="6" applyFill="1" applyBorder="1" applyAlignment="1">
      <alignment horizontal="left" vertical="center" shrinkToFit="1"/>
    </xf>
    <xf numFmtId="0" fontId="3" fillId="0" borderId="54" xfId="6" applyBorder="1" applyAlignment="1">
      <alignment horizontal="left" vertical="center" shrinkToFit="1"/>
    </xf>
    <xf numFmtId="0" fontId="3" fillId="0" borderId="64" xfId="6" applyBorder="1" applyAlignment="1">
      <alignment horizontal="left" vertical="center" shrinkToFit="1"/>
    </xf>
    <xf numFmtId="0" fontId="3" fillId="0" borderId="59" xfId="6" applyBorder="1" applyAlignment="1">
      <alignment horizontal="left" vertical="center" shrinkToFit="1"/>
    </xf>
    <xf numFmtId="0" fontId="3" fillId="0" borderId="46" xfId="6" applyBorder="1" applyAlignment="1">
      <alignment horizontal="left" vertical="center" shrinkToFit="1"/>
    </xf>
    <xf numFmtId="0" fontId="38" fillId="0" borderId="236" xfId="7" applyFont="1" applyBorder="1">
      <alignment vertical="center"/>
    </xf>
    <xf numFmtId="0" fontId="3" fillId="0" borderId="77" xfId="6" applyBorder="1" applyAlignment="1">
      <alignment vertical="center" shrinkToFit="1"/>
    </xf>
    <xf numFmtId="0" fontId="3" fillId="4" borderId="86" xfId="6" applyFill="1" applyBorder="1" applyAlignment="1">
      <alignment horizontal="center" vertical="center" shrinkToFit="1"/>
    </xf>
    <xf numFmtId="0" fontId="3" fillId="11" borderId="121" xfId="6" applyFill="1" applyBorder="1" applyAlignment="1">
      <alignment horizontal="center" vertical="center"/>
    </xf>
    <xf numFmtId="181" fontId="28" fillId="0" borderId="0" xfId="7" applyNumberFormat="1" applyAlignment="1">
      <alignment horizontal="left" vertical="center"/>
    </xf>
    <xf numFmtId="0" fontId="3" fillId="0" borderId="0" xfId="8" applyAlignment="1">
      <alignment vertical="center" shrinkToFit="1"/>
    </xf>
    <xf numFmtId="176" fontId="7" fillId="0" borderId="172" xfId="8" applyNumberFormat="1" applyFont="1" applyBorder="1" applyAlignment="1">
      <alignment vertical="center"/>
    </xf>
    <xf numFmtId="176" fontId="7" fillId="0" borderId="0" xfId="8" applyNumberFormat="1" applyFont="1" applyAlignment="1">
      <alignment vertical="center"/>
    </xf>
    <xf numFmtId="176" fontId="7" fillId="0" borderId="172" xfId="8" applyNumberFormat="1" applyFont="1" applyBorder="1" applyAlignment="1">
      <alignment horizontal="left" vertical="center"/>
    </xf>
    <xf numFmtId="176" fontId="3" fillId="0" borderId="91" xfId="8" applyNumberFormat="1" applyBorder="1" applyAlignment="1">
      <alignment horizontal="left" vertical="center"/>
    </xf>
    <xf numFmtId="176" fontId="7" fillId="0" borderId="91" xfId="8" applyNumberFormat="1" applyFont="1" applyBorder="1" applyAlignment="1">
      <alignment horizontal="left" vertical="center"/>
    </xf>
    <xf numFmtId="0" fontId="7" fillId="4" borderId="152" xfId="7" applyFont="1" applyFill="1" applyBorder="1" applyAlignment="1">
      <alignment horizontal="center" vertical="center" shrinkToFit="1"/>
    </xf>
    <xf numFmtId="38" fontId="38" fillId="5" borderId="126" xfId="7" applyNumberFormat="1" applyFont="1" applyFill="1" applyBorder="1">
      <alignment vertical="center"/>
    </xf>
    <xf numFmtId="0" fontId="39" fillId="4" borderId="152" xfId="7" applyFont="1" applyFill="1" applyBorder="1" applyAlignment="1">
      <alignment horizontal="center" vertical="center" wrapText="1" shrinkToFit="1"/>
    </xf>
    <xf numFmtId="0" fontId="7" fillId="4" borderId="237" xfId="7" applyFont="1" applyFill="1" applyBorder="1" applyAlignment="1">
      <alignment horizontal="center" vertical="center" shrinkToFit="1"/>
    </xf>
    <xf numFmtId="0" fontId="39" fillId="4" borderId="237" xfId="7" applyFont="1" applyFill="1" applyBorder="1" applyAlignment="1">
      <alignment horizontal="center" vertical="center" wrapText="1" shrinkToFit="1"/>
    </xf>
    <xf numFmtId="0" fontId="38" fillId="0" borderId="117" xfId="7" applyFont="1" applyBorder="1" applyAlignment="1">
      <alignment horizontal="left" vertical="center"/>
    </xf>
    <xf numFmtId="0" fontId="38" fillId="11" borderId="134" xfId="7" applyFont="1" applyFill="1" applyBorder="1" applyAlignment="1">
      <alignment horizontal="left" vertical="center" shrinkToFit="1"/>
    </xf>
    <xf numFmtId="178" fontId="25" fillId="4" borderId="46" xfId="5" applyNumberFormat="1" applyFont="1" applyFill="1" applyBorder="1" applyAlignment="1">
      <alignment horizontal="center" vertical="center" shrinkToFit="1"/>
    </xf>
    <xf numFmtId="0" fontId="26" fillId="4" borderId="46" xfId="6" applyFont="1" applyFill="1" applyBorder="1" applyAlignment="1">
      <alignment horizontal="center" vertical="center" wrapText="1"/>
    </xf>
    <xf numFmtId="0" fontId="3" fillId="11" borderId="241" xfId="6" applyFill="1" applyBorder="1" applyAlignment="1">
      <alignment horizontal="center" vertical="center"/>
    </xf>
    <xf numFmtId="0" fontId="3" fillId="11" borderId="54" xfId="8" applyFill="1" applyBorder="1" applyAlignment="1">
      <alignment horizontal="center" vertical="center"/>
    </xf>
    <xf numFmtId="0" fontId="65" fillId="5" borderId="152" xfId="0" applyFont="1" applyFill="1" applyBorder="1" applyAlignment="1">
      <alignment horizontal="center" vertical="center"/>
    </xf>
    <xf numFmtId="0" fontId="66" fillId="5" borderId="90" xfId="0" applyFont="1" applyFill="1" applyBorder="1" applyAlignment="1">
      <alignment horizontal="right" vertical="center"/>
    </xf>
    <xf numFmtId="0" fontId="0" fillId="0" borderId="175" xfId="0" applyBorder="1" applyAlignment="1">
      <alignment horizontal="center" vertical="center"/>
    </xf>
    <xf numFmtId="0" fontId="0" fillId="0" borderId="176" xfId="0" applyBorder="1">
      <alignment vertical="center"/>
    </xf>
    <xf numFmtId="0" fontId="0" fillId="11" borderId="91" xfId="0" applyFill="1" applyBorder="1" applyAlignment="1">
      <alignment horizontal="center" vertical="center"/>
    </xf>
    <xf numFmtId="0" fontId="63" fillId="0" borderId="123" xfId="0" applyFont="1" applyBorder="1">
      <alignment vertical="center"/>
    </xf>
    <xf numFmtId="0" fontId="0" fillId="0" borderId="75" xfId="0" applyBorder="1" applyAlignment="1">
      <alignment horizontal="center" vertical="center"/>
    </xf>
    <xf numFmtId="0" fontId="0" fillId="0" borderId="244" xfId="0" applyBorder="1">
      <alignment vertical="center"/>
    </xf>
    <xf numFmtId="0" fontId="64" fillId="0" borderId="242" xfId="0" applyFont="1" applyBorder="1" applyAlignment="1">
      <alignment horizontal="center" vertical="center"/>
    </xf>
    <xf numFmtId="0" fontId="64" fillId="0" borderId="240" xfId="0" applyFont="1" applyBorder="1" applyAlignment="1">
      <alignment horizontal="center" vertical="center"/>
    </xf>
    <xf numFmtId="0" fontId="64" fillId="0" borderId="243" xfId="0" applyFont="1" applyBorder="1" applyAlignment="1">
      <alignment horizontal="center" vertical="center"/>
    </xf>
    <xf numFmtId="0" fontId="38" fillId="6" borderId="245" xfId="7" applyFont="1" applyFill="1" applyBorder="1" applyAlignment="1">
      <alignment horizontal="left" vertical="center" shrinkToFit="1"/>
    </xf>
    <xf numFmtId="178" fontId="23" fillId="9" borderId="146" xfId="6" applyNumberFormat="1" applyFont="1" applyFill="1" applyBorder="1" applyAlignment="1">
      <alignment vertical="center" wrapText="1" shrinkToFit="1"/>
    </xf>
    <xf numFmtId="178" fontId="23" fillId="9" borderId="88" xfId="6" applyNumberFormat="1" applyFont="1" applyFill="1" applyBorder="1" applyAlignment="1">
      <alignment vertical="center" wrapText="1" shrinkToFit="1"/>
    </xf>
    <xf numFmtId="3" fontId="23" fillId="4" borderId="83" xfId="6" applyNumberFormat="1" applyFont="1" applyFill="1" applyBorder="1" applyAlignment="1">
      <alignment horizontal="center" vertical="center" wrapText="1" shrinkToFit="1"/>
    </xf>
    <xf numFmtId="193" fontId="25" fillId="4" borderId="249" xfId="6" applyNumberFormat="1" applyFont="1" applyFill="1" applyBorder="1" applyAlignment="1">
      <alignment horizontal="center" vertical="center" wrapText="1"/>
    </xf>
    <xf numFmtId="0" fontId="25" fillId="4" borderId="59" xfId="6" applyFont="1" applyFill="1" applyBorder="1" applyAlignment="1">
      <alignment horizontal="center" vertical="center" shrinkToFit="1"/>
    </xf>
    <xf numFmtId="3" fontId="23" fillId="4" borderId="94" xfId="6" applyNumberFormat="1" applyFont="1" applyFill="1" applyBorder="1" applyAlignment="1">
      <alignment horizontal="center" vertical="center" wrapText="1" shrinkToFit="1"/>
    </xf>
    <xf numFmtId="3" fontId="23" fillId="0" borderId="64" xfId="6" applyNumberFormat="1" applyFont="1" applyBorder="1" applyAlignment="1">
      <alignment horizontal="center" vertical="center" shrinkToFit="1"/>
    </xf>
    <xf numFmtId="0" fontId="23" fillId="0" borderId="65" xfId="6" applyFont="1" applyBorder="1" applyAlignment="1">
      <alignment horizontal="center" vertical="center" wrapText="1" shrinkToFit="1"/>
    </xf>
    <xf numFmtId="0" fontId="23" fillId="0" borderId="65" xfId="6" applyFont="1" applyBorder="1" applyAlignment="1">
      <alignment horizontal="center" vertical="center" shrinkToFit="1"/>
    </xf>
    <xf numFmtId="3" fontId="23" fillId="0" borderId="46" xfId="6" applyNumberFormat="1" applyFont="1" applyBorder="1" applyAlignment="1">
      <alignment horizontal="center" vertical="center" shrinkToFit="1"/>
    </xf>
    <xf numFmtId="0" fontId="23" fillId="0" borderId="47" xfId="6" applyFont="1" applyBorder="1" applyAlignment="1">
      <alignment horizontal="center" vertical="center" shrinkToFit="1"/>
    </xf>
    <xf numFmtId="0" fontId="23" fillId="0" borderId="47" xfId="6" applyFont="1" applyBorder="1" applyAlignment="1">
      <alignment horizontal="center" vertical="center" wrapText="1" shrinkToFit="1"/>
    </xf>
    <xf numFmtId="3" fontId="23" fillId="0" borderId="76" xfId="6" applyNumberFormat="1" applyFont="1" applyBorder="1" applyAlignment="1">
      <alignment horizontal="center" vertical="center" shrinkToFit="1"/>
    </xf>
    <xf numFmtId="0" fontId="23" fillId="0" borderId="78" xfId="6" applyFont="1" applyBorder="1" applyAlignment="1">
      <alignment horizontal="center" vertical="center" shrinkToFit="1"/>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23" fillId="0" borderId="181" xfId="6" applyNumberFormat="1" applyFont="1" applyBorder="1" applyAlignment="1">
      <alignment horizontal="center" vertical="center" shrinkToFit="1"/>
    </xf>
    <xf numFmtId="190" fontId="23" fillId="0" borderId="46" xfId="6" applyNumberFormat="1" applyFont="1" applyBorder="1" applyAlignment="1">
      <alignment horizontal="center" vertical="center" shrinkToFit="1"/>
    </xf>
    <xf numFmtId="190" fontId="23" fillId="0" borderId="59" xfId="6" applyNumberFormat="1" applyFont="1" applyBorder="1" applyAlignment="1">
      <alignment horizontal="center" vertical="center" shrinkToFit="1"/>
    </xf>
    <xf numFmtId="194" fontId="3" fillId="0" borderId="64" xfId="6" applyNumberFormat="1" applyBorder="1" applyAlignment="1">
      <alignment horizontal="center" vertical="center"/>
    </xf>
    <xf numFmtId="194" fontId="3" fillId="0" borderId="46" xfId="6" applyNumberFormat="1" applyBorder="1" applyAlignment="1">
      <alignment horizontal="center" vertical="center"/>
    </xf>
    <xf numFmtId="194" fontId="3" fillId="0" borderId="76" xfId="6" applyNumberFormat="1" applyBorder="1" applyAlignment="1">
      <alignment horizontal="center" vertical="center"/>
    </xf>
    <xf numFmtId="0" fontId="3" fillId="0" borderId="0" xfId="6" applyAlignment="1">
      <alignment vertical="center"/>
    </xf>
    <xf numFmtId="0" fontId="26" fillId="4" borderId="54" xfId="6" applyFont="1" applyFill="1" applyBorder="1" applyAlignment="1">
      <alignment horizontal="center" vertical="center" wrapText="1" shrinkToFit="1"/>
    </xf>
    <xf numFmtId="0" fontId="25" fillId="4" borderId="54" xfId="6" applyFont="1" applyFill="1" applyBorder="1" applyAlignment="1">
      <alignment horizontal="center" vertical="center" shrinkToFit="1"/>
    </xf>
    <xf numFmtId="178" fontId="3" fillId="5" borderId="42" xfId="6" applyNumberFormat="1" applyFill="1" applyBorder="1" applyAlignment="1">
      <alignment horizontal="center" vertical="center"/>
    </xf>
    <xf numFmtId="178" fontId="3" fillId="5" borderId="48" xfId="6" applyNumberFormat="1" applyFill="1" applyBorder="1" applyAlignment="1">
      <alignment horizontal="center" vertical="center"/>
    </xf>
    <xf numFmtId="178" fontId="3" fillId="5" borderId="45" xfId="6" applyNumberFormat="1" applyFill="1" applyBorder="1" applyAlignment="1">
      <alignment horizontal="center" vertical="center"/>
    </xf>
    <xf numFmtId="178" fontId="3" fillId="5" borderId="77" xfId="6" applyNumberFormat="1" applyFill="1" applyBorder="1" applyAlignment="1">
      <alignment horizontal="center" vertical="center"/>
    </xf>
    <xf numFmtId="178" fontId="23" fillId="5" borderId="42" xfId="6" applyNumberFormat="1" applyFont="1" applyFill="1" applyBorder="1" applyAlignment="1">
      <alignment vertical="center" shrinkToFit="1"/>
    </xf>
    <xf numFmtId="178" fontId="23" fillId="5" borderId="48" xfId="6" applyNumberFormat="1" applyFont="1" applyFill="1" applyBorder="1" applyAlignment="1">
      <alignment vertical="center" shrinkToFit="1"/>
    </xf>
    <xf numFmtId="178" fontId="23" fillId="5" borderId="77" xfId="6" applyNumberFormat="1" applyFont="1" applyFill="1" applyBorder="1" applyAlignment="1">
      <alignment vertical="center" shrinkToFit="1"/>
    </xf>
    <xf numFmtId="178" fontId="23" fillId="5" borderId="65" xfId="6" applyNumberFormat="1" applyFont="1" applyFill="1" applyBorder="1" applyAlignment="1">
      <alignment vertical="center" shrinkToFit="1"/>
    </xf>
    <xf numFmtId="178" fontId="23" fillId="5" borderId="50" xfId="6" applyNumberFormat="1" applyFont="1" applyFill="1" applyBorder="1" applyAlignment="1">
      <alignment vertical="center" shrinkToFit="1"/>
    </xf>
    <xf numFmtId="178" fontId="23" fillId="5" borderId="195" xfId="6" applyNumberFormat="1" applyFont="1" applyFill="1" applyBorder="1" applyAlignment="1">
      <alignment vertical="center" shrinkToFit="1"/>
    </xf>
    <xf numFmtId="178" fontId="23" fillId="5" borderId="42" xfId="5" applyNumberFormat="1" applyFont="1" applyFill="1" applyBorder="1" applyAlignment="1">
      <alignment horizontal="right" vertical="center" shrinkToFit="1"/>
    </xf>
    <xf numFmtId="178" fontId="23" fillId="5" borderId="48" xfId="5" applyNumberFormat="1" applyFont="1" applyFill="1" applyBorder="1" applyAlignment="1">
      <alignment horizontal="right" vertical="center" shrinkToFit="1"/>
    </xf>
    <xf numFmtId="178" fontId="23" fillId="5" borderId="77" xfId="5" applyNumberFormat="1" applyFont="1" applyFill="1" applyBorder="1" applyAlignment="1">
      <alignment horizontal="right" vertical="center" shrinkToFit="1"/>
    </xf>
    <xf numFmtId="0" fontId="23" fillId="5" borderId="0" xfId="6" applyFont="1" applyFill="1" applyAlignment="1">
      <alignment vertical="center"/>
    </xf>
    <xf numFmtId="3" fontId="3" fillId="5" borderId="96" xfId="6" applyNumberFormat="1" applyFill="1" applyBorder="1" applyAlignment="1">
      <alignment horizontal="right" vertical="center" shrinkToFit="1"/>
    </xf>
    <xf numFmtId="184" fontId="3" fillId="5" borderId="193" xfId="6" applyNumberFormat="1" applyFill="1" applyBorder="1" applyAlignment="1">
      <alignment horizontal="right" vertical="center" shrinkToFit="1"/>
    </xf>
    <xf numFmtId="183" fontId="3" fillId="5" borderId="61" xfId="6" applyNumberFormat="1" applyFill="1" applyBorder="1" applyAlignment="1">
      <alignment horizontal="center" vertical="center" shrinkToFit="1"/>
    </xf>
    <xf numFmtId="183" fontId="3" fillId="5" borderId="77" xfId="6" applyNumberFormat="1" applyFill="1" applyBorder="1" applyAlignment="1">
      <alignment horizontal="center" vertical="center" shrinkToFit="1"/>
    </xf>
    <xf numFmtId="0" fontId="3" fillId="5" borderId="51" xfId="6" applyFill="1" applyBorder="1" applyAlignment="1">
      <alignment horizontal="center" vertical="center"/>
    </xf>
    <xf numFmtId="0" fontId="3" fillId="5" borderId="54" xfId="6" applyFill="1" applyBorder="1" applyAlignment="1">
      <alignment horizontal="center" vertical="center"/>
    </xf>
    <xf numFmtId="0" fontId="67" fillId="0" borderId="0" xfId="6" applyFont="1" applyFill="1" applyBorder="1" applyAlignment="1"/>
    <xf numFmtId="0" fontId="65" fillId="0" borderId="0" xfId="7" applyFont="1" applyFill="1">
      <alignment vertical="center"/>
    </xf>
    <xf numFmtId="49" fontId="68" fillId="0" borderId="0" xfId="7" applyNumberFormat="1" applyFont="1" applyFill="1" applyAlignment="1">
      <alignment horizontal="center" vertical="center"/>
    </xf>
    <xf numFmtId="0" fontId="65" fillId="0" borderId="0" xfId="7" applyNumberFormat="1" applyFont="1" applyFill="1">
      <alignment vertical="center"/>
    </xf>
    <xf numFmtId="0" fontId="65" fillId="0" borderId="0" xfId="7" applyNumberFormat="1" applyFont="1" applyFill="1" applyAlignment="1">
      <alignment horizontal="center" vertical="center"/>
    </xf>
    <xf numFmtId="0" fontId="65" fillId="0" borderId="0" xfId="7" applyFont="1" applyFill="1" applyAlignment="1">
      <alignment horizontal="center" vertical="center"/>
    </xf>
    <xf numFmtId="0" fontId="67" fillId="4" borderId="37" xfId="6" applyFont="1" applyFill="1" applyBorder="1" applyAlignment="1">
      <alignment vertical="center"/>
    </xf>
    <xf numFmtId="0" fontId="67" fillId="4" borderId="99" xfId="6" applyFont="1" applyFill="1" applyBorder="1" applyAlignment="1">
      <alignment vertical="center"/>
    </xf>
    <xf numFmtId="0" fontId="67" fillId="4" borderId="38" xfId="6" applyFont="1" applyFill="1" applyBorder="1" applyAlignment="1">
      <alignment vertical="center"/>
    </xf>
    <xf numFmtId="0" fontId="67" fillId="4" borderId="37" xfId="6" applyFont="1" applyFill="1" applyBorder="1" applyAlignment="1">
      <alignment horizontal="centerContinuous" vertical="center"/>
    </xf>
    <xf numFmtId="0" fontId="67" fillId="4" borderId="38" xfId="6" applyFont="1" applyFill="1" applyBorder="1" applyAlignment="1">
      <alignment horizontal="centerContinuous" vertical="center"/>
    </xf>
    <xf numFmtId="0" fontId="69" fillId="4" borderId="62" xfId="6" applyFont="1" applyFill="1" applyBorder="1" applyAlignment="1">
      <alignment horizontal="center" vertical="center"/>
    </xf>
    <xf numFmtId="0" fontId="67" fillId="0" borderId="57" xfId="6" applyFont="1" applyFill="1" applyBorder="1" applyAlignment="1">
      <alignment vertical="center"/>
    </xf>
    <xf numFmtId="0" fontId="67" fillId="0" borderId="99" xfId="6" applyFont="1" applyFill="1" applyBorder="1" applyAlignment="1">
      <alignment vertical="center"/>
    </xf>
    <xf numFmtId="0" fontId="67" fillId="0" borderId="99" xfId="6" applyFont="1" applyBorder="1" applyAlignment="1">
      <alignment vertical="center"/>
    </xf>
    <xf numFmtId="0" fontId="67" fillId="0" borderId="38" xfId="6" applyFont="1" applyBorder="1" applyAlignment="1">
      <alignment vertical="center"/>
    </xf>
    <xf numFmtId="0" fontId="67" fillId="0" borderId="37" xfId="6" applyFont="1" applyBorder="1" applyAlignment="1">
      <alignment horizontal="centerContinuous" vertical="center"/>
    </xf>
    <xf numFmtId="0" fontId="67" fillId="0" borderId="38" xfId="6" applyFont="1" applyBorder="1" applyAlignment="1">
      <alignment horizontal="centerContinuous" vertical="center"/>
    </xf>
    <xf numFmtId="0" fontId="69" fillId="4" borderId="62" xfId="6" applyFont="1" applyFill="1" applyBorder="1" applyAlignment="1">
      <alignment horizontal="center" vertical="center" shrinkToFit="1"/>
    </xf>
    <xf numFmtId="0" fontId="70" fillId="0" borderId="99" xfId="6" applyFont="1" applyBorder="1" applyAlignment="1">
      <alignment horizontal="center" vertical="center" shrinkToFit="1"/>
    </xf>
    <xf numFmtId="0" fontId="70" fillId="0" borderId="38" xfId="6" applyFont="1" applyBorder="1" applyAlignment="1">
      <alignment horizontal="center" vertical="center" shrinkToFit="1"/>
    </xf>
    <xf numFmtId="0" fontId="5" fillId="0" borderId="0" xfId="6" applyFont="1" applyAlignment="1">
      <alignment vertical="center" wrapText="1" shrinkToFit="1"/>
    </xf>
    <xf numFmtId="0" fontId="59" fillId="0" borderId="0" xfId="6" applyFont="1" applyAlignment="1">
      <alignment vertical="center" wrapText="1" shrinkToFit="1"/>
    </xf>
    <xf numFmtId="181" fontId="34" fillId="5" borderId="0" xfId="7" applyNumberFormat="1" applyFont="1" applyFill="1" applyAlignment="1">
      <alignment horizontal="left" vertical="center"/>
    </xf>
    <xf numFmtId="0" fontId="3" fillId="0" borderId="0" xfId="8" applyAlignment="1">
      <alignment horizontal="right" vertical="center"/>
    </xf>
    <xf numFmtId="0" fontId="3" fillId="4" borderId="64" xfId="8" applyFill="1" applyBorder="1" applyAlignment="1">
      <alignment horizontal="center" vertical="center" shrinkToFit="1"/>
    </xf>
    <xf numFmtId="0" fontId="3" fillId="4" borderId="59" xfId="8" applyFill="1" applyBorder="1" applyAlignment="1">
      <alignment horizontal="center" vertical="center" shrinkToFit="1"/>
    </xf>
    <xf numFmtId="0" fontId="3" fillId="0" borderId="0" xfId="8" applyAlignment="1">
      <alignment horizontal="center" vertical="center" shrinkToFit="1"/>
    </xf>
    <xf numFmtId="0" fontId="3" fillId="0" borderId="0" xfId="6" applyAlignment="1">
      <alignment horizontal="center" vertical="center"/>
    </xf>
    <xf numFmtId="0" fontId="15" fillId="4" borderId="218" xfId="6" applyFont="1" applyFill="1" applyBorder="1" applyAlignment="1">
      <alignment horizontal="center" vertical="center"/>
    </xf>
    <xf numFmtId="0" fontId="15" fillId="4" borderId="39" xfId="6" applyFont="1" applyFill="1" applyBorder="1" applyAlignment="1">
      <alignment horizontal="center" vertical="center"/>
    </xf>
    <xf numFmtId="0" fontId="3" fillId="0" borderId="0" xfId="6" applyAlignment="1">
      <alignment horizontal="left" vertical="center"/>
    </xf>
    <xf numFmtId="0" fontId="3" fillId="0" borderId="229" xfId="6" applyBorder="1" applyAlignment="1">
      <alignment horizontal="left" vertical="center" shrinkToFit="1"/>
    </xf>
    <xf numFmtId="0" fontId="3" fillId="11" borderId="252" xfId="6" applyFill="1" applyBorder="1" applyAlignment="1">
      <alignment horizontal="left" vertical="center"/>
    </xf>
    <xf numFmtId="0" fontId="3" fillId="11" borderId="253" xfId="6" applyFill="1" applyBorder="1" applyAlignment="1">
      <alignment horizontal="left" vertical="center"/>
    </xf>
    <xf numFmtId="0" fontId="3" fillId="11" borderId="254" xfId="6" applyFill="1" applyBorder="1" applyAlignment="1">
      <alignment horizontal="left" vertical="center"/>
    </xf>
    <xf numFmtId="0" fontId="3" fillId="11" borderId="69" xfId="6" applyFill="1" applyBorder="1" applyAlignment="1">
      <alignment horizontal="center" vertical="center"/>
    </xf>
    <xf numFmtId="0" fontId="3" fillId="11" borderId="70" xfId="6" applyFill="1" applyBorder="1" applyAlignment="1">
      <alignment horizontal="center" vertical="center"/>
    </xf>
    <xf numFmtId="0" fontId="3" fillId="11" borderId="61" xfId="6" applyFill="1" applyBorder="1" applyAlignment="1">
      <alignment horizontal="center" vertical="center"/>
    </xf>
    <xf numFmtId="0" fontId="3" fillId="11" borderId="47" xfId="6" applyFill="1" applyBorder="1" applyAlignment="1">
      <alignment horizontal="center" vertical="center"/>
    </xf>
    <xf numFmtId="0" fontId="3" fillId="11" borderId="48" xfId="6" applyFill="1" applyBorder="1" applyAlignment="1">
      <alignment horizontal="center" vertical="center"/>
    </xf>
    <xf numFmtId="0" fontId="3" fillId="11" borderId="54" xfId="6" applyFill="1" applyBorder="1" applyAlignment="1">
      <alignment horizontal="center" vertical="center"/>
    </xf>
    <xf numFmtId="0" fontId="3" fillId="11" borderId="45" xfId="6" applyFill="1" applyBorder="1" applyAlignment="1">
      <alignment horizontal="center" vertical="center"/>
    </xf>
    <xf numFmtId="49" fontId="3" fillId="0" borderId="66" xfId="6" applyNumberFormat="1" applyBorder="1" applyAlignment="1">
      <alignment horizontal="center" vertical="center"/>
    </xf>
    <xf numFmtId="49" fontId="3" fillId="0" borderId="67" xfId="6" applyNumberFormat="1" applyBorder="1" applyAlignment="1">
      <alignment horizontal="center" vertical="center"/>
    </xf>
    <xf numFmtId="49" fontId="3" fillId="0" borderId="67" xfId="6" quotePrefix="1" applyNumberFormat="1" applyBorder="1" applyAlignment="1">
      <alignment horizontal="center" vertical="center"/>
    </xf>
    <xf numFmtId="49" fontId="3" fillId="0" borderId="68" xfId="6" applyNumberFormat="1" applyBorder="1" applyAlignment="1">
      <alignment horizontal="center" vertical="center"/>
    </xf>
    <xf numFmtId="0" fontId="3" fillId="0" borderId="74" xfId="6" applyBorder="1" applyAlignment="1">
      <alignment horizontal="left" vertical="center" shrinkToFit="1"/>
    </xf>
    <xf numFmtId="0" fontId="3" fillId="0" borderId="71" xfId="6" applyBorder="1" applyAlignment="1">
      <alignment horizontal="left" vertical="center" shrinkToFit="1"/>
    </xf>
    <xf numFmtId="0" fontId="3" fillId="0" borderId="79" xfId="6" applyBorder="1" applyAlignment="1">
      <alignment horizontal="left" vertical="center" shrinkToFit="1"/>
    </xf>
    <xf numFmtId="0" fontId="3" fillId="11" borderId="255" xfId="6" applyFill="1" applyBorder="1" applyAlignment="1">
      <alignment horizontal="center" vertical="center"/>
    </xf>
    <xf numFmtId="0" fontId="38" fillId="0" borderId="210" xfId="7" applyFont="1" applyBorder="1" applyAlignment="1">
      <alignment horizontal="center" vertical="center"/>
    </xf>
    <xf numFmtId="0" fontId="38" fillId="0" borderId="117" xfId="7" applyFont="1" applyBorder="1" applyAlignment="1">
      <alignment horizontal="center" vertical="center"/>
    </xf>
    <xf numFmtId="14" fontId="38" fillId="0" borderId="6" xfId="7" applyNumberFormat="1" applyFont="1" applyBorder="1" applyAlignment="1">
      <alignment horizontal="center" vertical="center" shrinkToFit="1"/>
    </xf>
    <xf numFmtId="14" fontId="38" fillId="0" borderId="9" xfId="7" applyNumberFormat="1" applyFont="1" applyBorder="1" applyAlignment="1">
      <alignment horizontal="center" vertical="center" shrinkToFit="1"/>
    </xf>
    <xf numFmtId="14" fontId="38" fillId="0" borderId="135" xfId="7" applyNumberFormat="1" applyFont="1" applyBorder="1" applyAlignment="1">
      <alignment horizontal="center" vertical="center" shrinkToFit="1"/>
    </xf>
    <xf numFmtId="0" fontId="38" fillId="0" borderId="157" xfId="7" applyFont="1" applyBorder="1" applyAlignment="1">
      <alignment horizontal="center" vertical="center"/>
    </xf>
    <xf numFmtId="0" fontId="38" fillId="0" borderId="109" xfId="7" applyFont="1" applyBorder="1" applyAlignment="1">
      <alignment horizontal="center" vertical="center"/>
    </xf>
    <xf numFmtId="0" fontId="38" fillId="0" borderId="110" xfId="7" applyFont="1" applyBorder="1" applyAlignment="1">
      <alignment horizontal="left" vertical="center" wrapText="1"/>
    </xf>
    <xf numFmtId="0" fontId="38" fillId="0" borderId="130" xfId="7" applyFont="1" applyBorder="1" applyAlignment="1">
      <alignment horizontal="left" vertical="center" wrapText="1"/>
    </xf>
    <xf numFmtId="0" fontId="38" fillId="0" borderId="119" xfId="7" applyFont="1" applyBorder="1" applyAlignment="1">
      <alignment horizontal="left" vertical="center" wrapText="1"/>
    </xf>
    <xf numFmtId="0" fontId="3" fillId="0" borderId="91" xfId="6" applyBorder="1" applyAlignment="1">
      <alignment vertical="center"/>
    </xf>
    <xf numFmtId="186" fontId="3" fillId="0" borderId="49" xfId="8" applyNumberFormat="1" applyBorder="1" applyAlignment="1">
      <alignment horizontal="center" vertical="center" shrinkToFit="1"/>
    </xf>
    <xf numFmtId="186" fontId="3" fillId="0" borderId="75" xfId="8" applyNumberFormat="1" applyBorder="1" applyAlignment="1">
      <alignment horizontal="center" vertical="center" shrinkToFit="1"/>
    </xf>
    <xf numFmtId="186" fontId="3" fillId="0" borderId="67" xfId="8" applyNumberFormat="1" applyBorder="1" applyAlignment="1">
      <alignment horizontal="center" vertical="center" shrinkToFit="1"/>
    </xf>
    <xf numFmtId="185" fontId="3" fillId="9" borderId="52" xfId="8" applyNumberForma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47"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70" xfId="8" applyNumberFormat="1" applyFill="1" applyBorder="1" applyAlignment="1">
      <alignment horizontal="center" vertical="center" shrinkToFit="1"/>
    </xf>
    <xf numFmtId="181" fontId="3" fillId="9" borderId="70"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3" fontId="3" fillId="0" borderId="49" xfId="2" applyNumberFormat="1" applyFont="1" applyFill="1" applyBorder="1" applyAlignment="1">
      <alignment horizontal="left" vertical="center" wrapText="1"/>
    </xf>
    <xf numFmtId="3" fontId="3" fillId="0" borderId="75"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0" fontId="3" fillId="0" borderId="0" xfId="6" applyAlignment="1">
      <alignment horizontal="center" vertical="center"/>
    </xf>
    <xf numFmtId="38" fontId="14" fillId="4" borderId="90" xfId="2" applyFont="1" applyFill="1" applyBorder="1" applyAlignment="1">
      <alignment vertical="center"/>
    </xf>
    <xf numFmtId="38" fontId="14" fillId="4" borderId="172" xfId="2" applyFont="1" applyFill="1" applyBorder="1" applyAlignment="1">
      <alignment vertical="center"/>
    </xf>
    <xf numFmtId="38" fontId="14" fillId="4" borderId="256" xfId="2" applyFont="1" applyFill="1" applyBorder="1" applyAlignment="1">
      <alignment vertical="center"/>
    </xf>
    <xf numFmtId="49" fontId="3" fillId="4" borderId="84" xfId="6" applyNumberFormat="1" applyFill="1" applyBorder="1" applyAlignment="1">
      <alignment horizontal="right" vertical="center" shrinkToFit="1"/>
    </xf>
    <xf numFmtId="0" fontId="3" fillId="8" borderId="61" xfId="8" applyFill="1" applyBorder="1" applyAlignment="1">
      <alignment horizontal="center" vertical="center" shrinkToFit="1"/>
    </xf>
    <xf numFmtId="176" fontId="3" fillId="0" borderId="46" xfId="6" applyNumberFormat="1" applyBorder="1" applyAlignment="1">
      <alignment horizontal="center" vertical="center"/>
    </xf>
    <xf numFmtId="0" fontId="38" fillId="11" borderId="258" xfId="7" applyFont="1" applyFill="1" applyBorder="1" applyAlignment="1">
      <alignment horizontal="center" vertical="center" shrinkToFit="1"/>
    </xf>
    <xf numFmtId="0" fontId="38" fillId="0" borderId="258" xfId="7" applyFont="1" applyBorder="1" applyAlignment="1">
      <alignment horizontal="left" vertical="center" shrinkToFit="1"/>
    </xf>
    <xf numFmtId="0" fontId="38" fillId="11" borderId="262" xfId="7" applyFont="1" applyFill="1" applyBorder="1" applyAlignment="1">
      <alignment horizontal="center" vertical="center" shrinkToFit="1"/>
    </xf>
    <xf numFmtId="0" fontId="38" fillId="0" borderId="262" xfId="7" applyFont="1" applyBorder="1" applyAlignment="1">
      <alignment horizontal="left" vertical="center" shrinkToFit="1"/>
    </xf>
    <xf numFmtId="0" fontId="38" fillId="11" borderId="257" xfId="7" applyFont="1" applyFill="1" applyBorder="1" applyAlignment="1">
      <alignment horizontal="center" vertical="center" shrinkToFit="1"/>
    </xf>
    <xf numFmtId="0" fontId="38" fillId="0" borderId="257" xfId="7" applyFont="1" applyBorder="1" applyAlignment="1">
      <alignment horizontal="left" vertical="center" shrinkToFit="1"/>
    </xf>
    <xf numFmtId="0" fontId="3" fillId="11" borderId="257" xfId="7" applyFont="1" applyFill="1" applyBorder="1" applyAlignment="1">
      <alignment horizontal="center" vertical="center" shrinkToFit="1"/>
    </xf>
    <xf numFmtId="0" fontId="3" fillId="0" borderId="257" xfId="7" applyFont="1" applyBorder="1" applyAlignment="1">
      <alignment horizontal="left" vertical="center" shrinkToFit="1"/>
    </xf>
    <xf numFmtId="0" fontId="38" fillId="11" borderId="10" xfId="7" applyFont="1" applyFill="1" applyBorder="1" applyAlignment="1">
      <alignment horizontal="center" vertical="center" shrinkToFit="1"/>
    </xf>
    <xf numFmtId="0" fontId="38" fillId="10" borderId="268" xfId="7" applyFont="1" applyFill="1" applyBorder="1" applyAlignment="1">
      <alignment horizontal="right" vertical="center" shrinkToFit="1"/>
    </xf>
    <xf numFmtId="0" fontId="38" fillId="0" borderId="269" xfId="7" applyFont="1" applyBorder="1" applyAlignment="1">
      <alignment horizontal="right" vertical="center" shrinkToFit="1"/>
    </xf>
    <xf numFmtId="0" fontId="3" fillId="0" borderId="52" xfId="8" applyBorder="1" applyAlignment="1">
      <alignment horizontal="center" vertical="center" shrinkToFit="1"/>
    </xf>
    <xf numFmtId="0" fontId="3" fillId="0" borderId="48" xfId="8" applyBorder="1" applyAlignment="1">
      <alignment horizontal="left" vertical="center" shrinkToFit="1"/>
    </xf>
    <xf numFmtId="0" fontId="3" fillId="5" borderId="61" xfId="8" applyFill="1" applyBorder="1" applyAlignment="1">
      <alignment horizontal="center" vertical="center" shrinkToFit="1"/>
    </xf>
    <xf numFmtId="0" fontId="23" fillId="0" borderId="248" xfId="6" applyFont="1" applyBorder="1" applyAlignment="1">
      <alignment horizontal="left" vertical="center"/>
    </xf>
    <xf numFmtId="0" fontId="3" fillId="0" borderId="48" xfId="6" applyBorder="1" applyAlignment="1">
      <alignment horizontal="left" vertical="center" shrinkToFit="1"/>
    </xf>
    <xf numFmtId="0" fontId="38" fillId="0" borderId="270" xfId="7" applyFont="1" applyBorder="1" applyAlignment="1">
      <alignment horizontal="center" vertical="center"/>
    </xf>
    <xf numFmtId="0" fontId="38" fillId="0" borderId="271" xfId="7" applyFont="1" applyBorder="1" applyAlignment="1">
      <alignment horizontal="center" vertical="center"/>
    </xf>
    <xf numFmtId="0" fontId="38" fillId="0" borderId="272" xfId="7" applyFont="1" applyBorder="1" applyAlignment="1">
      <alignment horizontal="center" vertical="center"/>
    </xf>
    <xf numFmtId="0" fontId="38" fillId="0" borderId="273" xfId="7" applyFont="1" applyBorder="1" applyAlignment="1">
      <alignment horizontal="center" vertical="center"/>
    </xf>
    <xf numFmtId="14" fontId="38" fillId="5" borderId="35" xfId="7" applyNumberFormat="1" applyFont="1" applyFill="1" applyBorder="1" applyAlignment="1">
      <alignment horizontal="center" vertical="center"/>
    </xf>
    <xf numFmtId="14" fontId="38" fillId="5" borderId="110" xfId="7" applyNumberFormat="1" applyFont="1" applyFill="1" applyBorder="1" applyAlignment="1">
      <alignment horizontal="center" vertical="center"/>
    </xf>
    <xf numFmtId="14" fontId="38" fillId="5" borderId="130" xfId="7" applyNumberFormat="1" applyFont="1" applyFill="1" applyBorder="1" applyAlignment="1">
      <alignment horizontal="center" vertical="center"/>
    </xf>
    <xf numFmtId="14" fontId="38" fillId="5" borderId="221" xfId="7" applyNumberFormat="1" applyFont="1" applyFill="1" applyBorder="1" applyAlignment="1">
      <alignment horizontal="center" vertical="center" shrinkToFit="1"/>
    </xf>
    <xf numFmtId="14" fontId="38" fillId="8" borderId="166" xfId="7" quotePrefix="1" applyNumberFormat="1" applyFont="1" applyFill="1" applyBorder="1" applyAlignment="1">
      <alignment horizontal="center" vertical="center" shrinkToFit="1"/>
    </xf>
    <xf numFmtId="14" fontId="38" fillId="5" borderId="221" xfId="7" quotePrefix="1" applyNumberFormat="1" applyFont="1" applyFill="1" applyBorder="1" applyAlignment="1">
      <alignment horizontal="center" vertical="center" shrinkToFit="1"/>
    </xf>
    <xf numFmtId="181" fontId="34" fillId="5" borderId="0" xfId="7" applyNumberFormat="1" applyFont="1" applyFill="1" applyAlignment="1">
      <alignment horizontal="left" vertical="center"/>
    </xf>
    <xf numFmtId="186" fontId="3" fillId="0" borderId="49" xfId="8" applyNumberFormat="1" applyBorder="1" applyAlignment="1">
      <alignment horizontal="center" vertical="center" shrinkToFit="1"/>
    </xf>
    <xf numFmtId="186" fontId="3" fillId="0" borderId="75" xfId="8" applyNumberFormat="1" applyBorder="1" applyAlignment="1">
      <alignment horizontal="center" vertical="center" shrinkToFit="1"/>
    </xf>
    <xf numFmtId="186" fontId="3" fillId="0" borderId="67" xfId="8" applyNumberFormat="1" applyBorder="1" applyAlignment="1">
      <alignment horizontal="center" vertical="center" shrinkToFit="1"/>
    </xf>
    <xf numFmtId="0" fontId="3" fillId="0" borderId="0" xfId="8" applyAlignment="1">
      <alignment horizontal="center" vertical="center" shrinkToFit="1"/>
    </xf>
    <xf numFmtId="185" fontId="3" fillId="9" borderId="52" xfId="8" applyNumberForma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47"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70" xfId="8" applyNumberFormat="1" applyFill="1" applyBorder="1" applyAlignment="1">
      <alignment horizontal="center" vertical="center" shrinkToFit="1"/>
    </xf>
    <xf numFmtId="181" fontId="3" fillId="9" borderId="70"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0" fontId="3" fillId="0" borderId="0" xfId="8" applyAlignment="1">
      <alignment horizontal="right" vertical="center"/>
    </xf>
    <xf numFmtId="3" fontId="3" fillId="0" borderId="49" xfId="2" applyNumberFormat="1" applyFont="1" applyFill="1" applyBorder="1" applyAlignment="1">
      <alignment horizontal="left" vertical="center" wrapText="1"/>
    </xf>
    <xf numFmtId="3" fontId="3" fillId="0" borderId="75"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0" fontId="3" fillId="0" borderId="0" xfId="6" applyAlignment="1">
      <alignment horizontal="center" vertical="center"/>
    </xf>
    <xf numFmtId="0" fontId="15" fillId="4" borderId="218" xfId="6" applyFont="1" applyFill="1" applyBorder="1" applyAlignment="1">
      <alignment horizontal="center" vertical="center"/>
    </xf>
    <xf numFmtId="0" fontId="15" fillId="4" borderId="39" xfId="6" applyFont="1" applyFill="1" applyBorder="1" applyAlignment="1">
      <alignment horizontal="center" vertical="center"/>
    </xf>
    <xf numFmtId="0" fontId="3" fillId="0" borderId="0" xfId="6" applyAlignment="1">
      <alignment horizontal="left" vertical="center"/>
    </xf>
    <xf numFmtId="0" fontId="38" fillId="11" borderId="153" xfId="7" applyFont="1" applyFill="1" applyBorder="1" applyAlignment="1">
      <alignment horizontal="center" vertical="center"/>
    </xf>
    <xf numFmtId="0" fontId="38" fillId="0" borderId="110" xfId="7" applyFont="1" applyBorder="1" applyAlignment="1">
      <alignment horizontal="center" vertical="center"/>
    </xf>
    <xf numFmtId="0" fontId="38" fillId="11" borderId="156" xfId="7" applyFont="1" applyFill="1" applyBorder="1" applyAlignment="1">
      <alignment horizontal="center" vertical="center"/>
    </xf>
    <xf numFmtId="0" fontId="3" fillId="0" borderId="0" xfId="8" applyAlignment="1">
      <alignment horizontal="center" vertical="center" shrinkToFit="1"/>
    </xf>
    <xf numFmtId="0" fontId="3" fillId="0" borderId="0" xfId="6" applyAlignment="1">
      <alignment horizontal="center" vertical="center"/>
    </xf>
    <xf numFmtId="49" fontId="3" fillId="4" borderId="66" xfId="2" applyNumberFormat="1" applyFont="1" applyFill="1" applyBorder="1" applyAlignment="1">
      <alignment horizontal="right" vertical="center" shrinkToFit="1"/>
    </xf>
    <xf numFmtId="49" fontId="3" fillId="4" borderId="48" xfId="2" applyNumberFormat="1" applyFont="1" applyFill="1" applyBorder="1" applyAlignment="1">
      <alignment horizontal="right" vertical="center" shrinkToFit="1"/>
    </xf>
    <xf numFmtId="176" fontId="3" fillId="0" borderId="64" xfId="6" applyNumberFormat="1" applyBorder="1" applyAlignment="1">
      <alignment horizontal="center" vertical="center"/>
    </xf>
    <xf numFmtId="176" fontId="3" fillId="0" borderId="76" xfId="6" applyNumberFormat="1" applyBorder="1" applyAlignment="1">
      <alignment horizontal="center" vertical="center"/>
    </xf>
    <xf numFmtId="38" fontId="3" fillId="0" borderId="46" xfId="1" applyFont="1" applyBorder="1" applyAlignment="1">
      <alignment horizontal="center" vertical="center"/>
    </xf>
    <xf numFmtId="0" fontId="3" fillId="0" borderId="0" xfId="6"/>
    <xf numFmtId="0" fontId="62" fillId="4" borderId="174" xfId="0" applyFont="1" applyFill="1" applyBorder="1" applyAlignment="1">
      <alignment horizontal="center" vertical="center"/>
    </xf>
    <xf numFmtId="0" fontId="62" fillId="4" borderId="121" xfId="0" applyFont="1" applyFill="1" applyBorder="1" applyAlignment="1">
      <alignment horizontal="center" vertical="center"/>
    </xf>
    <xf numFmtId="0" fontId="62" fillId="11" borderId="175" xfId="0" applyFont="1" applyFill="1" applyBorder="1" applyAlignment="1">
      <alignment horizontal="center" vertical="center"/>
    </xf>
    <xf numFmtId="0" fontId="62" fillId="11" borderId="176" xfId="0" applyFont="1" applyFill="1" applyBorder="1" applyAlignment="1">
      <alignment horizontal="center" vertical="center"/>
    </xf>
    <xf numFmtId="0" fontId="62" fillId="11" borderId="91" xfId="0" applyFont="1" applyFill="1" applyBorder="1" applyAlignment="1">
      <alignment horizontal="center" vertical="center"/>
    </xf>
    <xf numFmtId="0" fontId="62" fillId="11" borderId="123" xfId="0" applyFont="1" applyFill="1" applyBorder="1" applyAlignment="1">
      <alignment horizontal="center" vertical="center"/>
    </xf>
    <xf numFmtId="0" fontId="38" fillId="8" borderId="223" xfId="7" applyFont="1" applyFill="1" applyBorder="1" applyAlignment="1">
      <alignment horizontal="center" vertical="center" shrinkToFit="1"/>
    </xf>
    <xf numFmtId="0" fontId="38" fillId="8" borderId="224" xfId="7" applyFont="1" applyFill="1" applyBorder="1" applyAlignment="1">
      <alignment horizontal="center" vertical="center" shrinkToFit="1"/>
    </xf>
    <xf numFmtId="0" fontId="38" fillId="8" borderId="143" xfId="7" applyFont="1" applyFill="1" applyBorder="1" applyAlignment="1">
      <alignment horizontal="center" vertical="center" shrinkToFit="1"/>
    </xf>
    <xf numFmtId="0" fontId="38" fillId="8" borderId="162" xfId="7" applyFont="1" applyFill="1" applyBorder="1" applyAlignment="1">
      <alignment horizontal="center" vertical="center" shrinkToFit="1"/>
    </xf>
    <xf numFmtId="0" fontId="38" fillId="8" borderId="219" xfId="7" applyFont="1" applyFill="1" applyBorder="1" applyAlignment="1">
      <alignment horizontal="center" vertical="center" shrinkToFit="1"/>
    </xf>
    <xf numFmtId="0" fontId="38" fillId="8" borderId="166" xfId="7" applyFont="1" applyFill="1" applyBorder="1" applyAlignment="1">
      <alignment horizontal="center" vertical="center" shrinkToFit="1"/>
    </xf>
    <xf numFmtId="0" fontId="34" fillId="10" borderId="0" xfId="7" applyFont="1" applyFill="1" applyAlignment="1">
      <alignment horizontal="left" vertical="center"/>
    </xf>
    <xf numFmtId="0" fontId="7" fillId="4" borderId="90" xfId="7" applyFont="1" applyFill="1" applyBorder="1" applyAlignment="1">
      <alignment horizontal="center" vertical="center" shrinkToFit="1"/>
    </xf>
    <xf numFmtId="0" fontId="7" fillId="4" borderId="220"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72" xfId="7" applyNumberFormat="1" applyFont="1" applyFill="1" applyBorder="1" applyAlignment="1">
      <alignment horizontal="center" vertical="center" shrinkToFit="1"/>
    </xf>
    <xf numFmtId="3" fontId="7" fillId="4" borderId="152" xfId="7" applyNumberFormat="1" applyFont="1" applyFill="1" applyBorder="1" applyAlignment="1">
      <alignment horizontal="center" vertical="center" shrinkToFit="1"/>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30" xfId="7" applyNumberFormat="1" applyFont="1" applyFill="1" applyBorder="1" applyAlignment="1">
      <alignment horizontal="right" vertical="center" shrinkToFit="1"/>
    </xf>
    <xf numFmtId="3" fontId="39" fillId="4" borderId="90" xfId="7" applyNumberFormat="1" applyFont="1" applyFill="1" applyBorder="1" applyAlignment="1">
      <alignment horizontal="center" vertical="center" shrinkToFit="1"/>
    </xf>
    <xf numFmtId="3" fontId="39" fillId="4" borderId="172" xfId="7" applyNumberFormat="1" applyFont="1" applyFill="1" applyBorder="1" applyAlignment="1">
      <alignment horizontal="center" vertical="center" shrinkToFit="1"/>
    </xf>
    <xf numFmtId="3" fontId="39" fillId="4" borderId="152" xfId="7" applyNumberFormat="1" applyFont="1" applyFill="1" applyBorder="1" applyAlignment="1">
      <alignment horizontal="center" vertical="center" shrinkToFit="1"/>
    </xf>
    <xf numFmtId="181" fontId="34" fillId="10" borderId="0" xfId="7" applyNumberFormat="1" applyFont="1" applyFill="1" applyAlignment="1">
      <alignment horizontal="left" vertical="center"/>
    </xf>
    <xf numFmtId="0" fontId="3" fillId="0" borderId="265" xfId="7" applyFont="1" applyBorder="1" applyAlignment="1">
      <alignment horizontal="center" vertical="center" shrinkToFit="1"/>
    </xf>
    <xf numFmtId="0" fontId="3" fillId="0" borderId="266" xfId="7" applyFont="1" applyBorder="1" applyAlignment="1">
      <alignment horizontal="center" vertical="center" shrinkToFit="1"/>
    </xf>
    <xf numFmtId="0" fontId="3" fillId="0" borderId="267" xfId="7" applyFont="1" applyBorder="1" applyAlignment="1">
      <alignment horizontal="center" vertical="center" shrinkToFit="1"/>
    </xf>
    <xf numFmtId="0" fontId="38" fillId="0" borderId="265" xfId="7" applyFont="1" applyBorder="1" applyAlignment="1">
      <alignment horizontal="center" vertical="center" shrinkToFit="1"/>
    </xf>
    <xf numFmtId="0" fontId="38" fillId="0" borderId="266" xfId="7" applyFont="1" applyBorder="1" applyAlignment="1">
      <alignment horizontal="center" vertical="center" shrinkToFit="1"/>
    </xf>
    <xf numFmtId="0" fontId="38" fillId="0" borderId="267" xfId="7" applyFont="1" applyBorder="1" applyAlignment="1">
      <alignment horizontal="center" vertical="center" shrinkToFit="1"/>
    </xf>
    <xf numFmtId="0" fontId="38" fillId="0" borderId="259" xfId="7" applyFont="1" applyBorder="1" applyAlignment="1">
      <alignment horizontal="center" vertical="center" shrinkToFit="1"/>
    </xf>
    <xf numFmtId="0" fontId="38" fillId="0" borderId="260" xfId="7" applyFont="1" applyBorder="1" applyAlignment="1">
      <alignment horizontal="center" vertical="center" shrinkToFit="1"/>
    </xf>
    <xf numFmtId="0" fontId="38" fillId="0" borderId="261" xfId="7" applyFont="1" applyBorder="1" applyAlignment="1">
      <alignment horizontal="center" vertical="center" shrinkToFit="1"/>
    </xf>
    <xf numFmtId="0" fontId="7" fillId="4" borderId="172" xfId="7" applyFont="1" applyFill="1" applyBorder="1" applyAlignment="1">
      <alignment horizontal="center" vertical="center" shrinkToFit="1"/>
    </xf>
    <xf numFmtId="0" fontId="7" fillId="4" borderId="152" xfId="7" applyFont="1" applyFill="1" applyBorder="1" applyAlignment="1">
      <alignment horizontal="center" vertical="center" shrinkToFit="1"/>
    </xf>
    <xf numFmtId="38" fontId="38" fillId="5" borderId="158" xfId="1" applyFont="1" applyFill="1" applyBorder="1" applyAlignment="1">
      <alignment horizontal="right" vertical="center"/>
    </xf>
    <xf numFmtId="38" fontId="38" fillId="5" borderId="159" xfId="1" applyFont="1" applyFill="1" applyBorder="1" applyAlignment="1">
      <alignment horizontal="right" vertical="center"/>
    </xf>
    <xf numFmtId="38" fontId="38" fillId="5" borderId="119" xfId="1" applyFont="1" applyFill="1" applyBorder="1" applyAlignment="1">
      <alignment horizontal="right" vertical="center"/>
    </xf>
    <xf numFmtId="38" fontId="38" fillId="5" borderId="16" xfId="1" applyFont="1" applyFill="1" applyBorder="1" applyAlignment="1">
      <alignment horizontal="right" vertical="center"/>
    </xf>
    <xf numFmtId="38" fontId="38" fillId="5" borderId="19" xfId="1" applyFont="1" applyFill="1" applyBorder="1" applyAlignment="1">
      <alignment horizontal="right" vertical="center"/>
    </xf>
    <xf numFmtId="38" fontId="38" fillId="5" borderId="107" xfId="1" applyFont="1" applyFill="1" applyBorder="1" applyAlignment="1">
      <alignment horizontal="right" vertical="center"/>
    </xf>
    <xf numFmtId="38" fontId="39" fillId="6" borderId="162" xfId="1" applyFont="1" applyFill="1" applyBorder="1" applyAlignment="1">
      <alignment horizontal="right" vertical="center"/>
    </xf>
    <xf numFmtId="38" fontId="39" fillId="6" borderId="219" xfId="1" applyFont="1" applyFill="1" applyBorder="1" applyAlignment="1">
      <alignment horizontal="right" vertical="center"/>
    </xf>
    <xf numFmtId="38" fontId="39" fillId="6" borderId="166" xfId="1" applyFont="1" applyFill="1" applyBorder="1" applyAlignment="1">
      <alignment horizontal="right" vertical="center"/>
    </xf>
    <xf numFmtId="0" fontId="7" fillId="4" borderId="3" xfId="7" applyFont="1" applyFill="1" applyBorder="1" applyAlignment="1">
      <alignment horizontal="center" vertical="center" shrinkToFit="1"/>
    </xf>
    <xf numFmtId="0" fontId="5" fillId="0" borderId="0" xfId="7" applyFont="1" applyAlignment="1">
      <alignment horizontal="left" vertical="center"/>
    </xf>
    <xf numFmtId="0" fontId="38" fillId="11" borderId="204" xfId="7" applyFont="1" applyFill="1" applyBorder="1" applyAlignment="1">
      <alignment horizontal="left" vertical="center" shrinkToFit="1"/>
    </xf>
    <xf numFmtId="0" fontId="38" fillId="11" borderId="113" xfId="7" applyFont="1" applyFill="1" applyBorder="1" applyAlignment="1">
      <alignment horizontal="left" vertical="center" shrinkToFit="1"/>
    </xf>
    <xf numFmtId="0" fontId="38" fillId="0" borderId="131" xfId="7" applyFont="1" applyBorder="1" applyAlignment="1">
      <alignment horizontal="left" vertical="center"/>
    </xf>
    <xf numFmtId="0" fontId="38" fillId="0" borderId="167" xfId="7" applyFont="1" applyBorder="1" applyAlignment="1">
      <alignment horizontal="left" vertical="center"/>
    </xf>
    <xf numFmtId="0" fontId="38" fillId="0" borderId="225" xfId="7" applyFont="1" applyBorder="1" applyAlignment="1">
      <alignment horizontal="left" vertical="center"/>
    </xf>
    <xf numFmtId="0" fontId="38" fillId="0" borderId="210" xfId="7" applyFont="1" applyBorder="1" applyAlignment="1">
      <alignment vertical="center" shrinkToFit="1"/>
    </xf>
    <xf numFmtId="0" fontId="38" fillId="0" borderId="211" xfId="7" applyFont="1" applyBorder="1" applyAlignment="1">
      <alignment vertical="center" shrinkToFit="1"/>
    </xf>
    <xf numFmtId="0" fontId="38" fillId="0" borderId="109" xfId="7" applyFont="1" applyBorder="1" applyAlignment="1">
      <alignment vertical="center" shrinkToFit="1"/>
    </xf>
    <xf numFmtId="0" fontId="38" fillId="6" borderId="201" xfId="7" applyFont="1" applyFill="1" applyBorder="1" applyAlignment="1">
      <alignment vertical="center" shrinkToFit="1"/>
    </xf>
    <xf numFmtId="0" fontId="38" fillId="6" borderId="202" xfId="7" applyFont="1" applyFill="1" applyBorder="1" applyAlignment="1">
      <alignment vertical="center" shrinkToFit="1"/>
    </xf>
    <xf numFmtId="0" fontId="38" fillId="6" borderId="203" xfId="7" applyFont="1" applyFill="1" applyBorder="1" applyAlignment="1">
      <alignment vertical="center" shrinkToFit="1"/>
    </xf>
    <xf numFmtId="0" fontId="8" fillId="2" borderId="90" xfId="7" applyFont="1" applyFill="1" applyBorder="1" applyAlignment="1">
      <alignment horizontal="center" vertical="center"/>
    </xf>
    <xf numFmtId="0" fontId="8" fillId="2" borderId="172" xfId="7" applyFont="1" applyFill="1" applyBorder="1" applyAlignment="1">
      <alignment horizontal="center" vertical="center"/>
    </xf>
    <xf numFmtId="0" fontId="8" fillId="2" borderId="152" xfId="7" applyFont="1" applyFill="1" applyBorder="1" applyAlignment="1">
      <alignment horizontal="center" vertical="center"/>
    </xf>
    <xf numFmtId="38" fontId="22" fillId="5" borderId="162" xfId="4" applyFont="1" applyFill="1" applyBorder="1" applyAlignment="1">
      <alignment horizontal="right" vertical="center"/>
    </xf>
    <xf numFmtId="38" fontId="22" fillId="5" borderId="219" xfId="4" applyFont="1" applyFill="1" applyBorder="1" applyAlignment="1">
      <alignment horizontal="right" vertical="center"/>
    </xf>
    <xf numFmtId="38" fontId="22" fillId="5" borderId="166" xfId="4" applyFont="1" applyFill="1" applyBorder="1" applyAlignment="1">
      <alignment horizontal="right" vertical="center"/>
    </xf>
    <xf numFmtId="38" fontId="21" fillId="5" borderId="213" xfId="4" applyFont="1" applyFill="1" applyBorder="1" applyAlignment="1">
      <alignment horizontal="right" vertical="center"/>
    </xf>
    <xf numFmtId="38" fontId="21" fillId="5" borderId="215" xfId="4" applyFont="1" applyFill="1" applyBorder="1" applyAlignment="1">
      <alignment horizontal="right" vertical="center"/>
    </xf>
    <xf numFmtId="38" fontId="21" fillId="5" borderId="214" xfId="4" applyFont="1" applyFill="1" applyBorder="1" applyAlignment="1">
      <alignment horizontal="right" vertical="center"/>
    </xf>
    <xf numFmtId="38" fontId="21" fillId="5" borderId="144" xfId="4" applyFont="1" applyFill="1" applyBorder="1" applyAlignment="1">
      <alignment horizontal="right" vertical="center"/>
    </xf>
    <xf numFmtId="38" fontId="21" fillId="5" borderId="146" xfId="4" applyFont="1" applyFill="1" applyBorder="1" applyAlignment="1">
      <alignment horizontal="right" vertical="center"/>
    </xf>
    <xf numFmtId="38" fontId="21" fillId="5" borderId="145" xfId="4" applyFont="1" applyFill="1" applyBorder="1" applyAlignment="1">
      <alignment horizontal="right" vertical="center"/>
    </xf>
    <xf numFmtId="38" fontId="21" fillId="5" borderId="148" xfId="4" applyFont="1" applyFill="1" applyBorder="1" applyAlignment="1">
      <alignment horizontal="right" vertical="center"/>
    </xf>
    <xf numFmtId="38" fontId="21" fillId="5" borderId="99" xfId="4" applyFont="1" applyFill="1" applyBorder="1" applyAlignment="1">
      <alignment horizontal="right" vertical="center"/>
    </xf>
    <xf numFmtId="38" fontId="21" fillId="5" borderId="149" xfId="4" applyFont="1" applyFill="1" applyBorder="1" applyAlignment="1">
      <alignment horizontal="right" vertical="center"/>
    </xf>
    <xf numFmtId="38" fontId="21" fillId="5" borderId="33" xfId="4" applyFont="1" applyFill="1" applyBorder="1" applyAlignment="1">
      <alignment horizontal="right" vertical="center"/>
    </xf>
    <xf numFmtId="38" fontId="21" fillId="5" borderId="169" xfId="4" applyFont="1" applyFill="1" applyBorder="1" applyAlignment="1">
      <alignment horizontal="right" vertical="center"/>
    </xf>
    <xf numFmtId="38" fontId="21" fillId="5" borderId="200" xfId="4" applyFont="1" applyFill="1" applyBorder="1" applyAlignment="1">
      <alignment horizontal="right" vertical="center"/>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7" xfId="7" applyNumberFormat="1" applyFont="1" applyFill="1" applyBorder="1" applyAlignment="1">
      <alignment horizontal="right" vertical="center" shrinkToFit="1"/>
    </xf>
    <xf numFmtId="38" fontId="21" fillId="5" borderId="99" xfId="4" applyFont="1" applyFill="1" applyBorder="1" applyAlignment="1">
      <alignment vertical="center"/>
    </xf>
    <xf numFmtId="38" fontId="21" fillId="5" borderId="149" xfId="4" applyFont="1" applyFill="1" applyBorder="1" applyAlignment="1">
      <alignment vertical="center"/>
    </xf>
    <xf numFmtId="0" fontId="38" fillId="6" borderId="121" xfId="7" applyFont="1" applyFill="1" applyBorder="1" applyAlignment="1">
      <alignment horizontal="center" vertical="center"/>
    </xf>
    <xf numFmtId="0" fontId="38" fillId="6" borderId="91" xfId="7" applyFont="1" applyFill="1" applyBorder="1" applyAlignment="1">
      <alignment horizontal="center" vertical="center"/>
    </xf>
    <xf numFmtId="0" fontId="38" fillId="6" borderId="123" xfId="7" applyFont="1" applyFill="1" applyBorder="1" applyAlignment="1">
      <alignment horizontal="center" vertical="center"/>
    </xf>
    <xf numFmtId="3" fontId="30" fillId="4" borderId="90" xfId="7" applyNumberFormat="1" applyFont="1" applyFill="1" applyBorder="1" applyAlignment="1">
      <alignment horizontal="center" vertical="center" shrinkToFit="1"/>
    </xf>
    <xf numFmtId="3" fontId="30" fillId="4" borderId="172" xfId="7" applyNumberFormat="1" applyFont="1" applyFill="1" applyBorder="1" applyAlignment="1">
      <alignment horizontal="center" vertical="center" shrinkToFit="1"/>
    </xf>
    <xf numFmtId="3" fontId="30" fillId="4" borderId="152" xfId="7" applyNumberFormat="1" applyFont="1" applyFill="1" applyBorder="1" applyAlignment="1">
      <alignment horizontal="center" vertical="center" shrinkToFit="1"/>
    </xf>
    <xf numFmtId="0" fontId="38" fillId="0" borderId="21" xfId="7" applyFont="1" applyBorder="1" applyAlignment="1">
      <alignment horizontal="left" vertical="center" shrinkToFit="1"/>
    </xf>
    <xf numFmtId="0" fontId="38" fillId="0" borderId="22" xfId="7" applyFont="1" applyBorder="1" applyAlignment="1">
      <alignment horizontal="left" vertical="center" shrinkToFit="1"/>
    </xf>
    <xf numFmtId="0" fontId="38" fillId="0" borderId="130" xfId="7" applyFont="1" applyBorder="1" applyAlignment="1">
      <alignment horizontal="left" vertical="center" shrinkToFit="1"/>
    </xf>
    <xf numFmtId="0" fontId="38" fillId="0" borderId="21" xfId="7" applyFont="1" applyBorder="1" applyAlignment="1">
      <alignment horizontal="center" vertical="center" shrinkToFit="1"/>
    </xf>
    <xf numFmtId="0" fontId="38" fillId="0" borderId="22" xfId="7" applyFont="1" applyBorder="1" applyAlignment="1">
      <alignment horizontal="center" vertical="center" shrinkToFit="1"/>
    </xf>
    <xf numFmtId="0" fontId="38" fillId="0" borderId="130" xfId="7" applyFont="1" applyBorder="1" applyAlignment="1">
      <alignment horizontal="center" vertical="center" shrinkToFit="1"/>
    </xf>
    <xf numFmtId="0" fontId="38" fillId="0" borderId="263" xfId="7" applyFont="1" applyBorder="1" applyAlignment="1">
      <alignment horizontal="center" vertical="center" shrinkToFit="1"/>
    </xf>
    <xf numFmtId="0" fontId="38" fillId="0" borderId="73" xfId="7" applyFont="1" applyBorder="1" applyAlignment="1">
      <alignment horizontal="center" vertical="center" shrinkToFit="1"/>
    </xf>
    <xf numFmtId="0" fontId="38" fillId="0" borderId="264" xfId="7" applyFont="1" applyBorder="1" applyAlignment="1">
      <alignment horizontal="center" vertical="center" shrinkToFit="1"/>
    </xf>
    <xf numFmtId="0" fontId="38" fillId="6" borderId="162" xfId="7" applyFont="1" applyFill="1" applyBorder="1" applyAlignment="1">
      <alignment horizontal="center" vertical="center" shrinkToFit="1"/>
    </xf>
    <xf numFmtId="0" fontId="38" fillId="6" borderId="219" xfId="7" applyFont="1" applyFill="1" applyBorder="1" applyAlignment="1">
      <alignment horizontal="center" vertical="center" shrinkToFit="1"/>
    </xf>
    <xf numFmtId="0" fontId="38" fillId="6" borderId="166" xfId="7" applyFont="1" applyFill="1" applyBorder="1" applyAlignment="1">
      <alignment horizontal="center" vertical="center" shrinkToFit="1"/>
    </xf>
    <xf numFmtId="0" fontId="38" fillId="0" borderId="158" xfId="7" applyFont="1" applyBorder="1" applyAlignment="1">
      <alignment horizontal="left" vertical="center" shrinkToFit="1"/>
    </xf>
    <xf numFmtId="0" fontId="38" fillId="0" borderId="159" xfId="7" applyFont="1" applyBorder="1" applyAlignment="1">
      <alignment horizontal="left" vertical="center" shrinkToFit="1"/>
    </xf>
    <xf numFmtId="0" fontId="38" fillId="0" borderId="119" xfId="7" applyFont="1" applyBorder="1" applyAlignment="1">
      <alignment horizontal="left" vertical="center" shrinkToFit="1"/>
    </xf>
    <xf numFmtId="0" fontId="38" fillId="0" borderId="226" xfId="7" applyFont="1" applyBorder="1" applyAlignment="1">
      <alignment vertical="center" shrinkToFit="1"/>
    </xf>
    <xf numFmtId="0" fontId="38" fillId="0" borderId="227" xfId="7" applyFont="1" applyBorder="1" applyAlignment="1">
      <alignment vertical="center" shrinkToFit="1"/>
    </xf>
    <xf numFmtId="0" fontId="38" fillId="0" borderId="104" xfId="7" applyFont="1" applyBorder="1" applyAlignment="1">
      <alignment vertical="center" shrinkToFit="1"/>
    </xf>
    <xf numFmtId="0" fontId="38" fillId="6" borderId="206" xfId="7" applyFont="1" applyFill="1" applyBorder="1" applyAlignment="1">
      <alignment horizontal="center" vertical="center" shrinkToFit="1"/>
    </xf>
    <xf numFmtId="0" fontId="38" fillId="6" borderId="165" xfId="7" applyFont="1" applyFill="1" applyBorder="1" applyAlignment="1">
      <alignment horizontal="center" vertical="center" shrinkToFit="1"/>
    </xf>
    <xf numFmtId="3" fontId="30" fillId="4" borderId="207" xfId="7" applyNumberFormat="1" applyFont="1" applyFill="1" applyBorder="1" applyAlignment="1">
      <alignment vertical="center" shrinkToFit="1"/>
    </xf>
    <xf numFmtId="3" fontId="30" fillId="4" borderId="208" xfId="7" applyNumberFormat="1" applyFont="1" applyFill="1" applyBorder="1" applyAlignment="1">
      <alignment vertical="center" shrinkToFit="1"/>
    </xf>
    <xf numFmtId="3" fontId="30" fillId="4" borderId="209" xfId="7" applyNumberFormat="1" applyFont="1" applyFill="1" applyBorder="1" applyAlignment="1">
      <alignment vertical="center" shrinkToFit="1"/>
    </xf>
    <xf numFmtId="0" fontId="38" fillId="0" borderId="156" xfId="7" applyFont="1" applyBorder="1" applyAlignment="1">
      <alignment vertical="center" shrinkToFit="1"/>
    </xf>
    <xf numFmtId="0" fontId="38" fillId="0" borderId="205" xfId="7" applyFont="1" applyBorder="1" applyAlignment="1">
      <alignment vertical="center" shrinkToFit="1"/>
    </xf>
    <xf numFmtId="0" fontId="38" fillId="0" borderId="112" xfId="7" applyFont="1" applyBorder="1" applyAlignment="1">
      <alignment vertical="center" shrinkToFit="1"/>
    </xf>
    <xf numFmtId="14" fontId="38" fillId="5" borderId="174" xfId="7" applyNumberFormat="1" applyFont="1" applyFill="1" applyBorder="1" applyAlignment="1">
      <alignment horizontal="center" vertical="center"/>
    </xf>
    <xf numFmtId="14" fontId="38" fillId="5" borderId="175" xfId="7" applyNumberFormat="1" applyFont="1" applyFill="1" applyBorder="1" applyAlignment="1">
      <alignment horizontal="center" vertical="center"/>
    </xf>
    <xf numFmtId="14" fontId="38" fillId="5" borderId="176" xfId="7" applyNumberFormat="1" applyFont="1" applyFill="1" applyBorder="1" applyAlignment="1">
      <alignment horizontal="center" vertical="center"/>
    </xf>
    <xf numFmtId="14" fontId="38" fillId="5" borderId="212" xfId="7" applyNumberFormat="1" applyFont="1" applyFill="1" applyBorder="1" applyAlignment="1">
      <alignment horizontal="center" vertical="center"/>
    </xf>
    <xf numFmtId="14" fontId="38" fillId="5" borderId="233" xfId="7" applyNumberFormat="1" applyFont="1" applyFill="1" applyBorder="1" applyAlignment="1">
      <alignment horizontal="center" vertical="center"/>
    </xf>
    <xf numFmtId="14" fontId="38" fillId="5" borderId="234" xfId="7" applyNumberFormat="1" applyFont="1" applyFill="1" applyBorder="1" applyAlignment="1">
      <alignment horizontal="center" vertical="center"/>
    </xf>
    <xf numFmtId="14" fontId="38" fillId="5" borderId="177" xfId="7" applyNumberFormat="1" applyFont="1" applyFill="1" applyBorder="1" applyAlignment="1">
      <alignment horizontal="center" vertical="center"/>
    </xf>
    <xf numFmtId="14" fontId="38" fillId="5" borderId="0" xfId="7" applyNumberFormat="1" applyFont="1" applyFill="1" applyAlignment="1">
      <alignment horizontal="center" vertical="center"/>
    </xf>
    <xf numFmtId="14" fontId="38" fillId="5" borderId="89" xfId="7" applyNumberFormat="1" applyFont="1" applyFill="1" applyBorder="1" applyAlignment="1">
      <alignment horizontal="center" vertical="center"/>
    </xf>
    <xf numFmtId="0" fontId="7" fillId="6" borderId="28" xfId="7" applyFont="1" applyFill="1" applyBorder="1">
      <alignment vertical="center"/>
    </xf>
    <xf numFmtId="0" fontId="7" fillId="6" borderId="197" xfId="7" applyFont="1" applyFill="1" applyBorder="1">
      <alignment vertical="center"/>
    </xf>
    <xf numFmtId="3" fontId="39" fillId="6" borderId="28" xfId="7" applyNumberFormat="1" applyFont="1" applyFill="1" applyBorder="1" applyAlignment="1">
      <alignment horizontal="right" vertical="center"/>
    </xf>
    <xf numFmtId="0" fontId="39" fillId="6" borderId="197" xfId="7" applyFont="1" applyFill="1" applyBorder="1" applyAlignment="1">
      <alignment horizontal="right" vertical="center"/>
    </xf>
    <xf numFmtId="0" fontId="38" fillId="0" borderId="91" xfId="7" applyFont="1" applyBorder="1" applyAlignment="1">
      <alignment horizontal="right" vertical="center"/>
    </xf>
    <xf numFmtId="0" fontId="7" fillId="4" borderId="2" xfId="7" applyFont="1" applyFill="1" applyBorder="1" applyAlignment="1">
      <alignment horizontal="center" vertical="center" shrinkToFit="1"/>
    </xf>
    <xf numFmtId="3" fontId="39" fillId="8" borderId="144" xfId="7" applyNumberFormat="1" applyFont="1" applyFill="1" applyBorder="1" applyAlignment="1">
      <alignment horizontal="right" vertical="center"/>
    </xf>
    <xf numFmtId="3" fontId="39" fillId="8" borderId="145" xfId="7" applyNumberFormat="1" applyFont="1" applyFill="1" applyBorder="1" applyAlignment="1">
      <alignment horizontal="right" vertical="center"/>
    </xf>
    <xf numFmtId="3" fontId="39" fillId="6" borderId="148" xfId="7" applyNumberFormat="1" applyFont="1" applyFill="1" applyBorder="1" applyAlignment="1">
      <alignment horizontal="right" vertical="center"/>
    </xf>
    <xf numFmtId="3" fontId="39" fillId="6" borderId="149" xfId="7" applyNumberFormat="1" applyFont="1" applyFill="1" applyBorder="1" applyAlignment="1">
      <alignment horizontal="right" vertical="center"/>
    </xf>
    <xf numFmtId="3" fontId="7" fillId="6" borderId="164" xfId="7" applyNumberFormat="1" applyFont="1" applyFill="1" applyBorder="1" applyAlignment="1">
      <alignment horizontal="right" vertical="center"/>
    </xf>
    <xf numFmtId="0" fontId="7" fillId="6" borderId="164" xfId="7" applyFont="1" applyFill="1" applyBorder="1" applyAlignment="1">
      <alignment horizontal="right" vertical="center"/>
    </xf>
    <xf numFmtId="0" fontId="7" fillId="6" borderId="120" xfId="7" applyFont="1" applyFill="1" applyBorder="1" applyAlignment="1">
      <alignment horizontal="right" vertical="center"/>
    </xf>
    <xf numFmtId="0" fontId="39" fillId="0" borderId="148" xfId="7" applyFont="1" applyBorder="1" applyAlignment="1">
      <alignment horizontal="right" vertical="center"/>
    </xf>
    <xf numFmtId="0" fontId="39" fillId="0" borderId="149" xfId="7" applyFont="1" applyBorder="1" applyAlignment="1">
      <alignment horizontal="right" vertical="center"/>
    </xf>
    <xf numFmtId="3" fontId="3" fillId="5" borderId="160" xfId="7" applyNumberFormat="1" applyFont="1" applyFill="1" applyBorder="1" applyAlignment="1">
      <alignment horizontal="right" vertical="center" shrinkToFit="1"/>
    </xf>
    <xf numFmtId="3" fontId="3" fillId="5" borderId="159" xfId="7" applyNumberFormat="1" applyFont="1" applyFill="1" applyBorder="1" applyAlignment="1">
      <alignment horizontal="right" vertical="center" shrinkToFit="1"/>
    </xf>
    <xf numFmtId="3" fontId="3" fillId="5" borderId="119" xfId="7" applyNumberFormat="1" applyFont="1" applyFill="1" applyBorder="1" applyAlignment="1">
      <alignment horizontal="right" vertical="center" shrinkToFit="1"/>
    </xf>
    <xf numFmtId="0" fontId="38" fillId="8" borderId="177" xfId="7" applyFont="1" applyFill="1" applyBorder="1" applyAlignment="1">
      <alignment horizontal="center" vertical="center"/>
    </xf>
    <xf numFmtId="0" fontId="38" fillId="8" borderId="212" xfId="7" applyFont="1" applyFill="1" applyBorder="1" applyAlignment="1">
      <alignment horizontal="center" vertical="center"/>
    </xf>
    <xf numFmtId="14" fontId="38" fillId="0" borderId="26" xfId="7" applyNumberFormat="1" applyFont="1" applyBorder="1">
      <alignment vertical="center"/>
    </xf>
    <xf numFmtId="14" fontId="38" fillId="0" borderId="136" xfId="7" applyNumberFormat="1" applyFont="1" applyBorder="1">
      <alignment vertical="center"/>
    </xf>
    <xf numFmtId="0" fontId="36" fillId="6" borderId="164" xfId="7" applyFont="1" applyFill="1" applyBorder="1">
      <alignment vertical="center"/>
    </xf>
    <xf numFmtId="3" fontId="39" fillId="4" borderId="3" xfId="7" applyNumberFormat="1" applyFont="1" applyFill="1" applyBorder="1" applyAlignment="1">
      <alignment horizontal="center" vertical="center" shrinkToFit="1"/>
    </xf>
    <xf numFmtId="3" fontId="39" fillId="4" borderId="220" xfId="7" applyNumberFormat="1" applyFont="1" applyFill="1" applyBorder="1" applyAlignment="1">
      <alignment horizontal="center" vertical="center" shrinkToFit="1"/>
    </xf>
    <xf numFmtId="0" fontId="18" fillId="2" borderId="213" xfId="7" applyFont="1" applyFill="1" applyBorder="1" applyAlignment="1">
      <alignment horizontal="center" vertical="center"/>
    </xf>
    <xf numFmtId="0" fontId="18" fillId="2" borderId="214" xfId="7" applyFont="1" applyFill="1" applyBorder="1" applyAlignment="1">
      <alignment horizontal="center" vertical="center"/>
    </xf>
    <xf numFmtId="38" fontId="21" fillId="5" borderId="215" xfId="4" applyFont="1" applyFill="1" applyBorder="1" applyAlignment="1">
      <alignment vertical="center"/>
    </xf>
    <xf numFmtId="38" fontId="21" fillId="5" borderId="214" xfId="4" applyFont="1" applyFill="1" applyBorder="1" applyAlignment="1">
      <alignment vertical="center"/>
    </xf>
    <xf numFmtId="0" fontId="18" fillId="2" borderId="121" xfId="7" applyFont="1" applyFill="1" applyBorder="1" applyAlignment="1">
      <alignment horizontal="center" vertical="center"/>
    </xf>
    <xf numFmtId="0" fontId="18" fillId="2" borderId="123" xfId="7" applyFont="1" applyFill="1" applyBorder="1" applyAlignment="1">
      <alignment horizontal="center" vertical="center"/>
    </xf>
    <xf numFmtId="38" fontId="22" fillId="5" borderId="121" xfId="4" applyFont="1" applyFill="1" applyBorder="1" applyAlignment="1">
      <alignment horizontal="right" vertical="center"/>
    </xf>
    <xf numFmtId="38" fontId="22" fillId="5" borderId="123" xfId="4" applyFont="1" applyFill="1" applyBorder="1" applyAlignment="1">
      <alignment horizontal="right" vertical="center"/>
    </xf>
    <xf numFmtId="38" fontId="43" fillId="5" borderId="91" xfId="4" applyFont="1" applyFill="1" applyBorder="1" applyAlignment="1">
      <alignment vertical="center"/>
    </xf>
    <xf numFmtId="38" fontId="43" fillId="5" borderId="123" xfId="4" applyFont="1" applyFill="1" applyBorder="1" applyAlignment="1">
      <alignment vertical="center"/>
    </xf>
    <xf numFmtId="0" fontId="18" fillId="2" borderId="144" xfId="7" applyFont="1" applyFill="1" applyBorder="1" applyAlignment="1">
      <alignment horizontal="center" vertical="center"/>
    </xf>
    <xf numFmtId="0" fontId="18" fillId="2" borderId="145" xfId="7" applyFont="1" applyFill="1" applyBorder="1" applyAlignment="1">
      <alignment horizontal="center" vertical="center"/>
    </xf>
    <xf numFmtId="38" fontId="21" fillId="5" borderId="146" xfId="4" applyFont="1" applyFill="1" applyBorder="1" applyAlignment="1">
      <alignment vertical="center"/>
    </xf>
    <xf numFmtId="38" fontId="21" fillId="5" borderId="145" xfId="4" applyFont="1" applyFill="1" applyBorder="1" applyAlignment="1">
      <alignment vertical="center"/>
    </xf>
    <xf numFmtId="0" fontId="38" fillId="6" borderId="35" xfId="7" applyFont="1" applyFill="1" applyBorder="1" applyAlignment="1">
      <alignment horizontal="center" vertical="center"/>
    </xf>
    <xf numFmtId="0" fontId="38" fillId="6" borderId="15" xfId="7" applyFont="1" applyFill="1" applyBorder="1" applyAlignment="1">
      <alignment horizontal="center" vertical="center"/>
    </xf>
    <xf numFmtId="0" fontId="18" fillId="2" borderId="90" xfId="7" applyFont="1" applyFill="1" applyBorder="1" applyAlignment="1">
      <alignment horizontal="center" vertical="center"/>
    </xf>
    <xf numFmtId="0" fontId="18" fillId="2" borderId="152" xfId="7" applyFont="1" applyFill="1" applyBorder="1" applyAlignment="1">
      <alignment horizontal="center" vertical="center"/>
    </xf>
    <xf numFmtId="0" fontId="18" fillId="2" borderId="172" xfId="7" applyFont="1" applyFill="1" applyBorder="1" applyAlignment="1">
      <alignment horizontal="center" vertical="center"/>
    </xf>
    <xf numFmtId="0" fontId="18" fillId="2" borderId="30" xfId="7" applyFont="1" applyFill="1" applyBorder="1" applyAlignment="1">
      <alignment horizontal="center" vertical="center"/>
    </xf>
    <xf numFmtId="0" fontId="18" fillId="2" borderId="216" xfId="7" applyFont="1" applyFill="1" applyBorder="1" applyAlignment="1">
      <alignment horizontal="center" vertical="center"/>
    </xf>
    <xf numFmtId="38" fontId="21" fillId="5" borderId="169" xfId="4" applyFont="1" applyFill="1" applyBorder="1" applyAlignment="1">
      <alignment vertical="center"/>
    </xf>
    <xf numFmtId="38" fontId="21" fillId="5" borderId="200" xfId="4" applyFont="1" applyFill="1" applyBorder="1" applyAlignment="1">
      <alignment vertical="center"/>
    </xf>
    <xf numFmtId="0" fontId="38" fillId="8" borderId="174" xfId="7" applyFont="1" applyFill="1" applyBorder="1" applyAlignment="1">
      <alignment horizontal="center" vertical="center"/>
    </xf>
    <xf numFmtId="0" fontId="38" fillId="8" borderId="121" xfId="7" applyFont="1" applyFill="1" applyBorder="1" applyAlignment="1">
      <alignment horizontal="center" vertical="center"/>
    </xf>
    <xf numFmtId="0" fontId="18" fillId="2" borderId="148" xfId="7" applyFont="1" applyFill="1" applyBorder="1" applyAlignment="1">
      <alignment horizontal="center" vertical="center"/>
    </xf>
    <xf numFmtId="0" fontId="18" fillId="2" borderId="149" xfId="7" applyFont="1" applyFill="1" applyBorder="1" applyAlignment="1">
      <alignment horizontal="center" vertical="center"/>
    </xf>
    <xf numFmtId="0" fontId="38" fillId="6" borderId="16" xfId="7" applyFont="1" applyFill="1" applyBorder="1" applyAlignment="1">
      <alignment horizontal="center" vertical="center"/>
    </xf>
    <xf numFmtId="0" fontId="38" fillId="6" borderId="107" xfId="7" applyFont="1" applyFill="1" applyBorder="1" applyAlignment="1">
      <alignment horizontal="center" vertical="center"/>
    </xf>
    <xf numFmtId="0" fontId="38" fillId="6" borderId="173" xfId="7" applyFont="1" applyFill="1" applyBorder="1" applyAlignment="1">
      <alignment horizontal="center" vertical="center"/>
    </xf>
    <xf numFmtId="0" fontId="38" fillId="6" borderId="171" xfId="7" applyFont="1" applyFill="1" applyBorder="1" applyAlignment="1">
      <alignment horizontal="center" vertical="center"/>
    </xf>
    <xf numFmtId="0" fontId="7" fillId="4" borderId="181" xfId="6" applyFont="1" applyFill="1" applyBorder="1" applyAlignment="1">
      <alignment horizontal="center" vertical="center" wrapText="1"/>
    </xf>
    <xf numFmtId="0" fontId="7" fillId="4" borderId="182" xfId="6" applyFont="1" applyFill="1" applyBorder="1" applyAlignment="1">
      <alignment horizontal="center" vertical="center"/>
    </xf>
    <xf numFmtId="0" fontId="7" fillId="4" borderId="94" xfId="6" applyFont="1" applyFill="1" applyBorder="1" applyAlignment="1">
      <alignment horizontal="center" vertical="center"/>
    </xf>
    <xf numFmtId="0" fontId="7" fillId="4" borderId="170" xfId="6" applyFont="1" applyFill="1" applyBorder="1" applyAlignment="1">
      <alignment horizontal="center" vertical="center" wrapText="1"/>
    </xf>
    <xf numFmtId="0" fontId="7" fillId="4" borderId="183" xfId="6" applyFont="1" applyFill="1" applyBorder="1" applyAlignment="1">
      <alignment horizontal="center" vertical="center"/>
    </xf>
    <xf numFmtId="0" fontId="7" fillId="4" borderId="95" xfId="6" applyFont="1" applyFill="1" applyBorder="1" applyAlignment="1">
      <alignment horizontal="center" vertical="center"/>
    </xf>
    <xf numFmtId="0" fontId="7" fillId="4" borderId="181" xfId="6" applyFont="1" applyFill="1" applyBorder="1" applyAlignment="1">
      <alignment horizontal="center" vertical="center"/>
    </xf>
    <xf numFmtId="0" fontId="7" fillId="4" borderId="178" xfId="6" applyFont="1" applyFill="1" applyBorder="1" applyAlignment="1">
      <alignment horizontal="center" vertical="center" wrapText="1"/>
    </xf>
    <xf numFmtId="0" fontId="7" fillId="4" borderId="198"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84" xfId="6" applyFont="1" applyFill="1" applyBorder="1" applyAlignment="1">
      <alignment horizontal="center" vertical="center" wrapText="1"/>
    </xf>
    <xf numFmtId="0" fontId="7" fillId="4" borderId="179" xfId="6" applyFont="1" applyFill="1" applyBorder="1" applyAlignment="1">
      <alignment horizontal="center" vertical="center" wrapText="1"/>
    </xf>
    <xf numFmtId="0" fontId="7" fillId="4" borderId="96" xfId="6" applyFont="1" applyFill="1" applyBorder="1" applyAlignment="1">
      <alignment horizontal="center" vertical="center" wrapText="1"/>
    </xf>
    <xf numFmtId="0" fontId="3" fillId="0" borderId="47" xfId="6" applyBorder="1" applyAlignment="1">
      <alignment horizontal="center" vertical="center" shrinkToFit="1"/>
    </xf>
    <xf numFmtId="0" fontId="3" fillId="0" borderId="54" xfId="6" applyBorder="1" applyAlignment="1">
      <alignment horizontal="center" vertical="center" shrinkToFit="1"/>
    </xf>
    <xf numFmtId="0" fontId="7" fillId="4" borderId="99" xfId="6" applyFont="1" applyFill="1" applyBorder="1" applyAlignment="1">
      <alignment horizontal="center" vertical="center"/>
    </xf>
    <xf numFmtId="0" fontId="7" fillId="4" borderId="38" xfId="6" applyFont="1" applyFill="1" applyBorder="1" applyAlignment="1">
      <alignment horizontal="center" vertical="center"/>
    </xf>
    <xf numFmtId="0" fontId="3" fillId="0" borderId="65" xfId="6" applyBorder="1" applyAlignment="1">
      <alignment horizontal="center" vertical="center" shrinkToFit="1"/>
    </xf>
    <xf numFmtId="0" fontId="7" fillId="4" borderId="98"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2" xfId="6" applyFont="1" applyFill="1" applyBorder="1" applyAlignment="1">
      <alignment horizontal="center" vertical="center"/>
    </xf>
    <xf numFmtId="0" fontId="3" fillId="0" borderId="44" xfId="6" applyBorder="1" applyAlignment="1">
      <alignment horizontal="center" vertical="center" shrinkToFit="1"/>
    </xf>
    <xf numFmtId="0" fontId="3" fillId="0" borderId="53" xfId="6" applyBorder="1" applyAlignment="1">
      <alignment horizontal="center" vertical="center" shrinkToFit="1"/>
    </xf>
    <xf numFmtId="0" fontId="50" fillId="0" borderId="54" xfId="6" applyFont="1" applyBorder="1" applyAlignment="1">
      <alignment horizontal="center" vertical="center"/>
    </xf>
    <xf numFmtId="0" fontId="50" fillId="0" borderId="45" xfId="6" applyFont="1" applyBorder="1" applyAlignment="1">
      <alignment horizontal="center" vertical="center"/>
    </xf>
    <xf numFmtId="0" fontId="50" fillId="13" borderId="59" xfId="6" applyFont="1" applyFill="1" applyBorder="1" applyAlignment="1">
      <alignment horizontal="center" vertical="center"/>
    </xf>
    <xf numFmtId="0" fontId="50" fillId="13" borderId="54" xfId="6" applyFont="1" applyFill="1" applyBorder="1" applyAlignment="1">
      <alignment horizontal="center" vertical="center"/>
    </xf>
    <xf numFmtId="0" fontId="50" fillId="13" borderId="46" xfId="6" applyFont="1" applyFill="1" applyBorder="1" applyAlignment="1">
      <alignment horizontal="center" vertical="center"/>
    </xf>
    <xf numFmtId="0" fontId="50" fillId="13" borderId="47" xfId="6" applyFont="1" applyFill="1" applyBorder="1" applyAlignment="1">
      <alignment horizontal="center" vertical="center"/>
    </xf>
    <xf numFmtId="0" fontId="50" fillId="4" borderId="65" xfId="6" applyFont="1" applyFill="1" applyBorder="1" applyAlignment="1">
      <alignment horizontal="center" vertical="center"/>
    </xf>
    <xf numFmtId="0" fontId="50" fillId="4" borderId="65" xfId="6" applyFont="1" applyFill="1" applyBorder="1" applyAlignment="1">
      <alignment horizontal="center" vertical="center" wrapText="1"/>
    </xf>
    <xf numFmtId="0" fontId="50" fillId="4" borderId="42" xfId="6" applyFont="1" applyFill="1" applyBorder="1" applyAlignment="1">
      <alignment horizontal="center" vertical="center" wrapText="1"/>
    </xf>
    <xf numFmtId="0" fontId="50" fillId="0" borderId="47" xfId="6" applyFont="1" applyBorder="1" applyAlignment="1">
      <alignment horizontal="center" vertical="center"/>
    </xf>
    <xf numFmtId="0" fontId="50" fillId="0" borderId="48" xfId="6" applyFont="1" applyBorder="1" applyAlignment="1">
      <alignment horizontal="center" vertical="center"/>
    </xf>
    <xf numFmtId="0" fontId="50" fillId="4" borderId="64" xfId="6" applyFont="1" applyFill="1" applyBorder="1" applyAlignment="1">
      <alignment horizontal="center" vertical="center" shrinkToFit="1"/>
    </xf>
    <xf numFmtId="0" fontId="50" fillId="4" borderId="65" xfId="6" applyFont="1" applyFill="1" applyBorder="1" applyAlignment="1">
      <alignment horizontal="center" vertical="center" shrinkToFit="1"/>
    </xf>
    <xf numFmtId="181" fontId="34" fillId="5" borderId="0" xfId="7" applyNumberFormat="1" applyFont="1" applyFill="1" applyAlignment="1">
      <alignment horizontal="left" vertical="center"/>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0" fontId="12" fillId="0" borderId="0" xfId="6" applyFont="1" applyAlignment="1">
      <alignment horizontal="center" vertical="center" shrinkToFit="1"/>
    </xf>
    <xf numFmtId="0" fontId="5" fillId="0" borderId="0" xfId="6" applyFont="1" applyAlignment="1">
      <alignment horizontal="center" vertical="center" shrinkToFit="1"/>
    </xf>
    <xf numFmtId="0" fontId="6" fillId="0" borderId="0" xfId="6" applyFont="1" applyAlignment="1">
      <alignment horizontal="left" vertical="center" shrinkToFit="1"/>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7" fillId="0" borderId="0" xfId="6" applyNumberFormat="1" applyFont="1" applyAlignment="1">
      <alignment horizontal="right" vertical="center"/>
    </xf>
    <xf numFmtId="181" fontId="3" fillId="5" borderId="47" xfId="6" applyNumberFormat="1" applyFill="1" applyBorder="1" applyAlignment="1">
      <alignment horizontal="center" vertical="center" shrinkToFit="1"/>
    </xf>
    <xf numFmtId="181" fontId="3" fillId="5" borderId="54" xfId="6" applyNumberFormat="1" applyFill="1" applyBorder="1" applyAlignment="1">
      <alignment horizontal="center" vertical="center" shrinkToFit="1"/>
    </xf>
    <xf numFmtId="0" fontId="4" fillId="7" borderId="0" xfId="6" applyFont="1" applyFill="1" applyAlignment="1">
      <alignment horizontal="center" vertical="center" shrinkToFit="1"/>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0" fontId="5" fillId="0" borderId="0" xfId="6" applyFont="1" applyAlignment="1">
      <alignment horizontal="center" vertical="center" wrapText="1" shrinkToFit="1"/>
    </xf>
    <xf numFmtId="186" fontId="3" fillId="0" borderId="40" xfId="8" applyNumberFormat="1" applyBorder="1" applyAlignment="1">
      <alignment horizontal="center" vertical="center" shrinkToFit="1"/>
    </xf>
    <xf numFmtId="186" fontId="3" fillId="0" borderId="188" xfId="8" applyNumberFormat="1" applyBorder="1" applyAlignment="1">
      <alignment horizontal="center" vertical="center" shrinkToFit="1"/>
    </xf>
    <xf numFmtId="186" fontId="3" fillId="0" borderId="72" xfId="8" applyNumberFormat="1" applyBorder="1" applyAlignment="1">
      <alignment horizontal="center" vertical="center" shrinkToFit="1"/>
    </xf>
    <xf numFmtId="176" fontId="3" fillId="4" borderId="90" xfId="8" applyNumberFormat="1" applyFill="1" applyBorder="1" applyAlignment="1">
      <alignment horizontal="right" vertical="center"/>
    </xf>
    <xf numFmtId="176" fontId="3" fillId="4" borderId="172" xfId="8" applyNumberFormat="1" applyFill="1" applyBorder="1" applyAlignment="1">
      <alignment horizontal="right" vertical="center"/>
    </xf>
    <xf numFmtId="38" fontId="3" fillId="4" borderId="90" xfId="2" applyFont="1" applyFill="1" applyBorder="1" applyAlignment="1">
      <alignment horizontal="right" vertical="center"/>
    </xf>
    <xf numFmtId="38" fontId="3" fillId="4" borderId="172" xfId="2" applyFont="1" applyFill="1" applyBorder="1" applyAlignment="1">
      <alignment horizontal="right" vertical="center"/>
    </xf>
    <xf numFmtId="0" fontId="3" fillId="4" borderId="192" xfId="8" applyFill="1" applyBorder="1" applyAlignment="1">
      <alignment horizontal="center" vertical="center" shrinkToFit="1"/>
    </xf>
    <xf numFmtId="0" fontId="3" fillId="4" borderId="193" xfId="8" applyFill="1" applyBorder="1" applyAlignment="1">
      <alignment horizontal="center" vertical="center" shrinkToFit="1"/>
    </xf>
    <xf numFmtId="186" fontId="3" fillId="0" borderId="49" xfId="8" applyNumberFormat="1" applyBorder="1" applyAlignment="1">
      <alignment horizontal="center" vertical="center" shrinkToFit="1"/>
    </xf>
    <xf numFmtId="186" fontId="3" fillId="0" borderId="75" xfId="8" applyNumberFormat="1" applyBorder="1" applyAlignment="1">
      <alignment horizontal="center" vertical="center" shrinkToFit="1"/>
    </xf>
    <xf numFmtId="186" fontId="3" fillId="0" borderId="67" xfId="8" applyNumberFormat="1" applyBorder="1" applyAlignment="1">
      <alignment horizontal="center" vertical="center" shrinkToFit="1"/>
    </xf>
    <xf numFmtId="0" fontId="3" fillId="0" borderId="49" xfId="2" applyNumberFormat="1" applyFont="1" applyBorder="1" applyAlignment="1">
      <alignment horizontal="center" vertical="center" shrinkToFit="1"/>
    </xf>
    <xf numFmtId="0" fontId="3" fillId="0" borderId="75" xfId="2" applyNumberFormat="1" applyFont="1" applyBorder="1" applyAlignment="1">
      <alignment horizontal="center" vertical="center" shrinkToFit="1"/>
    </xf>
    <xf numFmtId="0" fontId="3" fillId="0" borderId="67" xfId="2" applyNumberFormat="1" applyFont="1" applyBorder="1" applyAlignment="1">
      <alignment horizontal="center" vertical="center" shrinkToFit="1"/>
    </xf>
    <xf numFmtId="185" fontId="3" fillId="9" borderId="59" xfId="8" applyNumberFormat="1" applyFill="1" applyBorder="1" applyAlignment="1">
      <alignment horizontal="center" vertical="center" shrinkToFit="1"/>
    </xf>
    <xf numFmtId="185" fontId="3" fillId="9" borderId="54" xfId="8" applyNumberFormat="1" applyFill="1" applyBorder="1" applyAlignment="1">
      <alignment horizontal="center" vertical="center" shrinkToFit="1"/>
    </xf>
    <xf numFmtId="181" fontId="3" fillId="9" borderId="182" xfId="8" applyNumberFormat="1" applyFill="1" applyBorder="1" applyAlignment="1">
      <alignment horizontal="center" vertical="center" shrinkToFit="1"/>
    </xf>
    <xf numFmtId="181" fontId="3" fillId="9" borderId="183" xfId="8" applyNumberFormat="1" applyFill="1" applyBorder="1" applyAlignment="1">
      <alignment horizontal="center" vertical="center" shrinkToFit="1"/>
    </xf>
    <xf numFmtId="181" fontId="3" fillId="9" borderId="95" xfId="8" applyNumberFormat="1" applyFill="1" applyBorder="1" applyAlignment="1">
      <alignment horizontal="left" vertical="center" shrinkToFit="1"/>
    </xf>
    <xf numFmtId="181" fontId="3" fillId="9" borderId="82" xfId="8" applyNumberFormat="1" applyFill="1" applyBorder="1" applyAlignment="1">
      <alignment horizontal="left" vertical="center" shrinkToFit="1"/>
    </xf>
    <xf numFmtId="186" fontId="3" fillId="0" borderId="43" xfId="8" applyNumberFormat="1" applyBorder="1" applyAlignment="1">
      <alignment horizontal="center" vertical="center" shrinkToFit="1"/>
    </xf>
    <xf numFmtId="186" fontId="3" fillId="0" borderId="185" xfId="8" applyNumberFormat="1" applyBorder="1" applyAlignment="1">
      <alignment horizontal="center" vertical="center" shrinkToFit="1"/>
    </xf>
    <xf numFmtId="186" fontId="3" fillId="0" borderId="186" xfId="8" applyNumberFormat="1" applyBorder="1" applyAlignment="1">
      <alignment horizontal="center" vertical="center" shrinkToFit="1"/>
    </xf>
    <xf numFmtId="0" fontId="3" fillId="0" borderId="0" xfId="8" applyAlignment="1">
      <alignment horizontal="center" vertical="center" shrinkToFit="1"/>
    </xf>
    <xf numFmtId="0" fontId="3" fillId="0" borderId="184" xfId="2" applyNumberFormat="1" applyFont="1" applyBorder="1" applyAlignment="1">
      <alignment horizontal="center" vertical="center" shrinkToFit="1"/>
    </xf>
    <xf numFmtId="0" fontId="3" fillId="0" borderId="183"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14" fontId="3" fillId="0" borderId="0" xfId="8" applyNumberFormat="1" applyAlignment="1">
      <alignment horizontal="center" vertical="center" shrinkToFit="1"/>
    </xf>
    <xf numFmtId="0" fontId="3" fillId="0" borderId="187" xfId="8" applyBorder="1" applyAlignment="1">
      <alignment horizontal="center" vertical="center" shrinkToFit="1"/>
    </xf>
    <xf numFmtId="0" fontId="3" fillId="0" borderId="0" xfId="8" applyAlignment="1">
      <alignment horizontal="left" vertical="center" shrinkToFit="1"/>
    </xf>
    <xf numFmtId="185" fontId="3" fillId="9" borderId="75" xfId="8" applyNumberFormat="1" applyFill="1" applyBorder="1" applyAlignment="1">
      <alignment horizontal="center" vertical="center" shrinkToFit="1"/>
    </xf>
    <xf numFmtId="185" fontId="3" fillId="9" borderId="52" xfId="8" applyNumberFormat="1" applyFill="1" applyBorder="1" applyAlignment="1">
      <alignment horizontal="center" vertical="center" shrinkToFit="1"/>
    </xf>
    <xf numFmtId="181" fontId="3" fillId="9" borderId="49" xfId="8" applyNumberFormat="1" applyFill="1" applyBorder="1" applyAlignment="1">
      <alignment horizontal="center" vertical="center" shrinkToFit="1"/>
    </xf>
    <xf numFmtId="181" fontId="3" fillId="9" borderId="52" xfId="8" applyNumberFormat="1" applyFill="1" applyBorder="1" applyAlignment="1">
      <alignment horizontal="center" vertical="center" shrinkToFit="1"/>
    </xf>
    <xf numFmtId="181" fontId="3" fillId="9" borderId="50" xfId="8" applyNumberFormat="1" applyFill="1" applyBorder="1" applyAlignment="1">
      <alignment horizontal="left" vertical="center" shrinkToFit="1"/>
    </xf>
    <xf numFmtId="181" fontId="3" fillId="9" borderId="75" xfId="8" applyNumberFormat="1" applyFill="1" applyBorder="1" applyAlignment="1">
      <alignment horizontal="left" vertical="center" shrinkToFit="1"/>
    </xf>
    <xf numFmtId="181" fontId="3" fillId="9" borderId="67" xfId="8" applyNumberFormat="1" applyFill="1" applyBorder="1" applyAlignment="1">
      <alignment horizontal="left" vertical="center" shrinkToFit="1"/>
    </xf>
    <xf numFmtId="185" fontId="3" fillId="9" borderId="49" xfId="8" applyNumberForma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47"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70" xfId="8" applyNumberFormat="1" applyFill="1" applyBorder="1" applyAlignment="1">
      <alignment horizontal="center" vertical="center" shrinkToFit="1"/>
    </xf>
    <xf numFmtId="181" fontId="3" fillId="9" borderId="70"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3" fontId="3" fillId="0" borderId="60" xfId="2" applyNumberFormat="1" applyFont="1" applyFill="1" applyBorder="1" applyAlignment="1">
      <alignment horizontal="left" vertical="center" wrapText="1"/>
    </xf>
    <xf numFmtId="3" fontId="3" fillId="0" borderId="187" xfId="2" applyNumberFormat="1" applyFont="1" applyFill="1" applyBorder="1" applyAlignment="1">
      <alignment horizontal="left" vertical="center" wrapText="1"/>
    </xf>
    <xf numFmtId="3" fontId="3" fillId="0" borderId="189" xfId="2" applyNumberFormat="1" applyFont="1" applyFill="1" applyBorder="1" applyAlignment="1">
      <alignment horizontal="left" vertical="center" wrapText="1"/>
    </xf>
    <xf numFmtId="0" fontId="3" fillId="0" borderId="64" xfId="2" applyNumberFormat="1"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185" fontId="3" fillId="9" borderId="51" xfId="8" applyNumberFormat="1" applyFill="1" applyBorder="1" applyAlignment="1">
      <alignment horizontal="center" vertical="center" shrinkToFit="1"/>
    </xf>
    <xf numFmtId="185" fontId="3" fillId="9" borderId="70" xfId="8" applyNumberFormat="1" applyFill="1" applyBorder="1" applyAlignment="1">
      <alignment horizontal="center" vertical="center" shrinkToFit="1"/>
    </xf>
    <xf numFmtId="14" fontId="3" fillId="4" borderId="191" xfId="8" applyNumberFormat="1" applyFill="1" applyBorder="1" applyAlignment="1">
      <alignment horizontal="center" vertical="center" textRotation="255" shrinkToFit="1"/>
    </xf>
    <xf numFmtId="14" fontId="3" fillId="4" borderId="65" xfId="8" applyNumberFormat="1" applyFill="1" applyBorder="1" applyAlignment="1">
      <alignment horizontal="center" vertical="center" textRotation="255" shrinkToFit="1"/>
    </xf>
    <xf numFmtId="14" fontId="3" fillId="4" borderId="53" xfId="8" applyNumberFormat="1" applyFill="1" applyBorder="1" applyAlignment="1">
      <alignment horizontal="center" vertical="center" textRotation="255" shrinkToFit="1"/>
    </xf>
    <xf numFmtId="14" fontId="3" fillId="4" borderId="54" xfId="8" applyNumberFormat="1" applyFill="1" applyBorder="1" applyAlignment="1">
      <alignment horizontal="center" vertical="center" textRotation="255" shrinkToFit="1"/>
    </xf>
    <xf numFmtId="0" fontId="3" fillId="4" borderId="42" xfId="8" applyFill="1" applyBorder="1" applyAlignment="1">
      <alignment horizontal="center" vertical="center" textRotation="255" shrinkToFit="1"/>
    </xf>
    <xf numFmtId="0" fontId="3" fillId="4" borderId="45" xfId="8" applyFill="1" applyBorder="1" applyAlignment="1">
      <alignment horizontal="center" vertical="center" textRotation="255" shrinkToFit="1"/>
    </xf>
    <xf numFmtId="0" fontId="4" fillId="7" borderId="0" xfId="8" applyFont="1" applyFill="1" applyAlignment="1">
      <alignment horizontal="center" vertical="center" shrinkToFit="1"/>
    </xf>
    <xf numFmtId="0" fontId="7" fillId="0" borderId="36" xfId="8" applyFont="1" applyBorder="1" applyAlignment="1">
      <alignment horizontal="center" vertical="center"/>
    </xf>
    <xf numFmtId="0" fontId="3" fillId="4" borderId="64" xfId="8" applyFill="1" applyBorder="1" applyAlignment="1">
      <alignment horizontal="center" vertical="center" textRotation="255" shrinkToFit="1"/>
    </xf>
    <xf numFmtId="0" fontId="3" fillId="4" borderId="59" xfId="8" applyFill="1" applyBorder="1" applyAlignment="1">
      <alignment horizontal="center" vertical="center" textRotation="255" shrinkToFit="1"/>
    </xf>
    <xf numFmtId="0" fontId="3" fillId="4" borderId="64" xfId="8" applyFill="1" applyBorder="1" applyAlignment="1">
      <alignment horizontal="center" vertical="center" shrinkToFit="1"/>
    </xf>
    <xf numFmtId="0" fontId="3" fillId="4" borderId="59" xfId="8" applyFill="1" applyBorder="1" applyAlignment="1">
      <alignment horizontal="center" vertical="center" shrinkToFit="1"/>
    </xf>
    <xf numFmtId="0" fontId="3" fillId="4" borderId="65" xfId="8" applyFill="1" applyBorder="1" applyAlignment="1">
      <alignment horizontal="center" vertical="center" wrapText="1" shrinkToFit="1"/>
    </xf>
    <xf numFmtId="0" fontId="3" fillId="4" borderId="54" xfId="8" applyFill="1" applyBorder="1" applyAlignment="1">
      <alignment horizontal="center" vertical="center" shrinkToFit="1"/>
    </xf>
    <xf numFmtId="0" fontId="3" fillId="4" borderId="65" xfId="8" applyFill="1" applyBorder="1" applyAlignment="1">
      <alignment horizontal="center" vertical="center" shrinkToFit="1"/>
    </xf>
    <xf numFmtId="0" fontId="14" fillId="4" borderId="74" xfId="8" applyFont="1" applyFill="1" applyBorder="1" applyAlignment="1">
      <alignment horizontal="center" vertical="center" wrapText="1" shrinkToFit="1"/>
    </xf>
    <xf numFmtId="0" fontId="14" fillId="4" borderId="194" xfId="8" applyFont="1" applyFill="1" applyBorder="1" applyAlignment="1">
      <alignment horizontal="center" vertical="center" shrinkToFit="1"/>
    </xf>
    <xf numFmtId="182" fontId="3" fillId="4" borderId="74" xfId="8" applyNumberFormat="1" applyFill="1" applyBorder="1" applyAlignment="1">
      <alignment horizontal="center" vertical="center" shrinkToFit="1"/>
    </xf>
    <xf numFmtId="182" fontId="3" fillId="4" borderId="194" xfId="8" applyNumberFormat="1" applyFill="1" applyBorder="1" applyAlignment="1">
      <alignment horizontal="center" vertical="center" shrinkToFit="1"/>
    </xf>
    <xf numFmtId="0" fontId="3" fillId="4" borderId="191" xfId="8" applyFill="1" applyBorder="1" applyAlignment="1">
      <alignment horizontal="center" vertical="center" shrinkToFit="1"/>
    </xf>
    <xf numFmtId="38" fontId="3" fillId="4" borderId="65"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38" fontId="3" fillId="4" borderId="189" xfId="2" applyFont="1" applyFill="1" applyBorder="1" applyAlignment="1">
      <alignment horizontal="center" vertical="center" wrapText="1" shrinkToFit="1"/>
    </xf>
    <xf numFmtId="38" fontId="3" fillId="4" borderId="190" xfId="2" applyFont="1" applyFill="1" applyBorder="1" applyAlignment="1">
      <alignment horizontal="center" vertical="center" shrinkToFit="1"/>
    </xf>
    <xf numFmtId="176" fontId="3" fillId="4" borderId="64" xfId="8" applyNumberFormat="1" applyFill="1" applyBorder="1" applyAlignment="1">
      <alignment horizontal="center" vertical="center" shrinkToFit="1"/>
    </xf>
    <xf numFmtId="176" fontId="3" fillId="4" borderId="65" xfId="8" applyNumberFormat="1" applyFill="1" applyBorder="1" applyAlignment="1">
      <alignment horizontal="center" vertical="center" shrinkToFit="1"/>
    </xf>
    <xf numFmtId="38" fontId="3" fillId="4" borderId="60" xfId="9" applyFont="1" applyFill="1" applyBorder="1" applyAlignment="1">
      <alignment horizontal="center" vertical="center" wrapText="1"/>
    </xf>
    <xf numFmtId="38" fontId="3" fillId="4" borderId="187" xfId="9" applyFont="1" applyFill="1" applyBorder="1" applyAlignment="1">
      <alignment horizontal="center" vertical="center" wrapText="1"/>
    </xf>
    <xf numFmtId="38" fontId="3" fillId="4" borderId="189" xfId="9" applyFont="1" applyFill="1" applyBorder="1" applyAlignment="1">
      <alignment horizontal="center" vertical="center" wrapText="1"/>
    </xf>
    <xf numFmtId="38" fontId="3" fillId="4" borderId="31" xfId="9" applyFont="1" applyFill="1" applyBorder="1" applyAlignment="1">
      <alignment horizontal="center" vertical="center" wrapText="1"/>
    </xf>
    <xf numFmtId="38" fontId="3" fillId="4" borderId="39" xfId="9" applyFont="1" applyFill="1" applyBorder="1" applyAlignment="1">
      <alignment horizontal="center" vertical="center" wrapText="1"/>
    </xf>
    <xf numFmtId="38" fontId="3" fillId="4" borderId="190" xfId="9" applyFont="1" applyFill="1" applyBorder="1" applyAlignment="1">
      <alignment horizontal="center" vertical="center" wrapText="1"/>
    </xf>
    <xf numFmtId="0" fontId="3" fillId="0" borderId="0" xfId="8" applyAlignment="1">
      <alignment horizontal="right" vertical="center"/>
    </xf>
    <xf numFmtId="181" fontId="3" fillId="9" borderId="0" xfId="8" applyNumberFormat="1" applyFill="1" applyAlignment="1">
      <alignment horizontal="left"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90" xfId="8" applyNumberFormat="1" applyFont="1" applyBorder="1" applyAlignment="1">
      <alignment horizontal="center" vertical="center"/>
    </xf>
    <xf numFmtId="0" fontId="8" fillId="0" borderId="57" xfId="6" applyFont="1" applyBorder="1" applyAlignment="1">
      <alignment horizontal="center" vertical="center" shrinkToFit="1"/>
    </xf>
    <xf numFmtId="0" fontId="8" fillId="0" borderId="99" xfId="6" applyFont="1" applyBorder="1" applyAlignment="1">
      <alignment horizontal="center" vertical="center" shrinkToFit="1"/>
    </xf>
    <xf numFmtId="0" fontId="8" fillId="0" borderId="38" xfId="6" applyFont="1" applyBorder="1" applyAlignment="1">
      <alignment horizontal="center" vertical="center" shrinkToFit="1"/>
    </xf>
    <xf numFmtId="14" fontId="8" fillId="0" borderId="36" xfId="8" applyNumberFormat="1" applyFont="1" applyBorder="1" applyAlignment="1">
      <alignment horizontal="center" vertical="center" shrinkToFit="1"/>
    </xf>
    <xf numFmtId="0" fontId="3" fillId="4" borderId="60" xfId="8" applyFill="1" applyBorder="1" applyAlignment="1">
      <alignment horizontal="center" vertical="center" shrinkToFit="1"/>
    </xf>
    <xf numFmtId="0" fontId="3" fillId="4" borderId="187" xfId="8" applyFill="1" applyBorder="1" applyAlignment="1">
      <alignment horizontal="center" vertical="center" shrinkToFit="1"/>
    </xf>
    <xf numFmtId="0" fontId="3" fillId="4" borderId="189" xfId="8" applyFill="1" applyBorder="1" applyAlignment="1">
      <alignment horizontal="center" vertical="center" shrinkToFit="1"/>
    </xf>
    <xf numFmtId="0" fontId="3" fillId="4" borderId="31" xfId="8" applyFill="1" applyBorder="1" applyAlignment="1">
      <alignment horizontal="center" vertical="center" shrinkToFit="1"/>
    </xf>
    <xf numFmtId="0" fontId="3" fillId="4" borderId="39" xfId="8" applyFill="1" applyBorder="1" applyAlignment="1">
      <alignment horizontal="center" vertical="center" shrinkToFit="1"/>
    </xf>
    <xf numFmtId="0" fontId="3" fillId="4" borderId="190" xfId="8" applyFill="1" applyBorder="1" applyAlignment="1">
      <alignment horizontal="center" vertical="center" shrinkToFit="1"/>
    </xf>
    <xf numFmtId="0" fontId="3" fillId="4" borderId="42" xfId="8" applyFill="1" applyBorder="1" applyAlignment="1">
      <alignment horizontal="center" vertical="center" shrinkToFit="1"/>
    </xf>
    <xf numFmtId="0" fontId="3" fillId="4" borderId="45" xfId="8" applyFill="1" applyBorder="1" applyAlignment="1">
      <alignment horizontal="center" vertical="center" shrinkToFit="1"/>
    </xf>
    <xf numFmtId="3" fontId="3" fillId="0" borderId="49" xfId="2" applyNumberFormat="1" applyFont="1" applyFill="1" applyBorder="1" applyAlignment="1">
      <alignment horizontal="left" vertical="center" wrapText="1"/>
    </xf>
    <xf numFmtId="3" fontId="3" fillId="0" borderId="75"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3" fontId="3" fillId="0" borderId="250" xfId="2" applyNumberFormat="1" applyFont="1" applyFill="1" applyBorder="1" applyAlignment="1">
      <alignment horizontal="left" vertical="center" wrapText="1"/>
    </xf>
    <xf numFmtId="3" fontId="3" fillId="0" borderId="233" xfId="2" applyNumberFormat="1" applyFont="1" applyFill="1" applyBorder="1" applyAlignment="1">
      <alignment horizontal="left" vertical="center" wrapText="1"/>
    </xf>
    <xf numFmtId="3" fontId="3" fillId="0" borderId="251" xfId="2" applyNumberFormat="1" applyFont="1" applyFill="1" applyBorder="1" applyAlignment="1">
      <alignment horizontal="left" vertical="center" wrapText="1"/>
    </xf>
    <xf numFmtId="3" fontId="3" fillId="4" borderId="97" xfId="2" applyNumberFormat="1" applyFont="1" applyFill="1" applyBorder="1" applyAlignment="1">
      <alignment horizontal="center" vertical="center"/>
    </xf>
    <xf numFmtId="3" fontId="3" fillId="4" borderId="146" xfId="2" applyNumberFormat="1" applyFont="1" applyFill="1" applyBorder="1" applyAlignment="1">
      <alignment horizontal="center" vertical="center"/>
    </xf>
    <xf numFmtId="3" fontId="3" fillId="4" borderId="88" xfId="2" applyNumberFormat="1" applyFont="1" applyFill="1" applyBorder="1" applyAlignment="1">
      <alignment horizontal="center" vertical="center"/>
    </xf>
    <xf numFmtId="0" fontId="46" fillId="0" borderId="0" xfId="6" applyFont="1" applyAlignment="1">
      <alignment horizontal="left" vertical="center" wrapText="1"/>
    </xf>
    <xf numFmtId="178" fontId="3" fillId="5" borderId="185" xfId="3" applyNumberFormat="1" applyFont="1" applyFill="1" applyBorder="1" applyAlignment="1">
      <alignment horizontal="right" vertical="center"/>
    </xf>
    <xf numFmtId="178" fontId="3" fillId="5" borderId="186" xfId="3" applyNumberFormat="1" applyFont="1" applyFill="1" applyBorder="1" applyAlignment="1">
      <alignment horizontal="right" vertical="center"/>
    </xf>
    <xf numFmtId="178" fontId="3" fillId="5" borderId="75" xfId="3" applyNumberFormat="1" applyFont="1" applyFill="1" applyBorder="1" applyAlignment="1">
      <alignment horizontal="right" vertical="center"/>
    </xf>
    <xf numFmtId="178" fontId="3" fillId="5" borderId="67" xfId="3" applyNumberFormat="1" applyFont="1" applyFill="1" applyBorder="1" applyAlignment="1">
      <alignment horizontal="right" vertical="center"/>
    </xf>
    <xf numFmtId="0" fontId="3" fillId="4" borderId="95" xfId="6" applyFill="1" applyBorder="1" applyAlignment="1">
      <alignment horizontal="left" vertical="center" shrinkToFit="1"/>
    </xf>
    <xf numFmtId="0" fontId="7" fillId="4" borderId="64"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5"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5" xfId="8" applyFont="1" applyFill="1" applyBorder="1" applyAlignment="1">
      <alignment horizontal="center" vertical="center" shrinkToFit="1"/>
    </xf>
    <xf numFmtId="0" fontId="5" fillId="0" borderId="0" xfId="6" applyFont="1" applyAlignment="1">
      <alignment horizontal="center" vertical="center"/>
    </xf>
    <xf numFmtId="0" fontId="7" fillId="4" borderId="98" xfId="6" applyFont="1" applyFill="1" applyBorder="1" applyAlignment="1">
      <alignment horizontal="center" vertical="center" wrapText="1" shrinkToFit="1"/>
    </xf>
    <xf numFmtId="0" fontId="7" fillId="4" borderId="82" xfId="6" applyFont="1" applyFill="1" applyBorder="1" applyAlignment="1">
      <alignment horizontal="center" vertical="center" shrinkToFit="1"/>
    </xf>
    <xf numFmtId="183" fontId="7" fillId="4" borderId="37" xfId="6" applyNumberFormat="1" applyFont="1" applyFill="1" applyBorder="1" applyAlignment="1">
      <alignment horizontal="center" vertical="center" shrinkToFit="1"/>
    </xf>
    <xf numFmtId="183" fontId="7" fillId="4" borderId="99"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7" fillId="4" borderId="64"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182" fontId="7" fillId="4" borderId="74" xfId="8" applyNumberFormat="1" applyFont="1" applyFill="1" applyBorder="1" applyAlignment="1">
      <alignment horizontal="center" vertical="center" shrinkToFit="1"/>
    </xf>
    <xf numFmtId="182" fontId="7" fillId="4" borderId="194" xfId="8" applyNumberFormat="1" applyFont="1" applyFill="1" applyBorder="1" applyAlignment="1">
      <alignment horizontal="center" vertical="center" shrinkToFit="1"/>
    </xf>
    <xf numFmtId="0" fontId="7" fillId="4" borderId="187" xfId="6" applyFont="1" applyFill="1" applyBorder="1" applyAlignment="1">
      <alignment horizontal="center" vertical="center" wrapText="1" shrinkToFit="1"/>
    </xf>
    <xf numFmtId="0" fontId="7" fillId="4" borderId="39" xfId="6" applyFont="1" applyFill="1" applyBorder="1" applyAlignment="1">
      <alignment horizontal="center" vertical="center" shrinkToFit="1"/>
    </xf>
    <xf numFmtId="0" fontId="7" fillId="4" borderId="187" xfId="6" applyFont="1" applyFill="1" applyBorder="1" applyAlignment="1">
      <alignment horizontal="center" vertical="center" shrinkToFit="1"/>
    </xf>
    <xf numFmtId="0" fontId="7" fillId="4" borderId="56" xfId="6" applyFont="1" applyFill="1" applyBorder="1" applyAlignment="1">
      <alignment horizontal="center" vertical="center" wrapText="1" shrinkToFit="1"/>
    </xf>
    <xf numFmtId="0" fontId="7" fillId="4" borderId="181" xfId="6" applyFont="1" applyFill="1" applyBorder="1" applyAlignment="1">
      <alignment horizontal="center" vertical="center" shrinkToFit="1"/>
    </xf>
    <xf numFmtId="0" fontId="7" fillId="4" borderId="182" xfId="6" applyFont="1" applyFill="1" applyBorder="1" applyAlignment="1">
      <alignment horizontal="center" vertical="center" shrinkToFit="1"/>
    </xf>
    <xf numFmtId="0" fontId="3" fillId="0" borderId="0" xfId="6" applyAlignment="1">
      <alignment horizontal="center" vertical="center"/>
    </xf>
    <xf numFmtId="0" fontId="7" fillId="4" borderId="37" xfId="6" applyFont="1" applyFill="1" applyBorder="1" applyAlignment="1">
      <alignment horizontal="center" vertical="center"/>
    </xf>
    <xf numFmtId="0" fontId="15" fillId="4" borderId="37" xfId="6" applyFont="1" applyFill="1" applyBorder="1" applyAlignment="1">
      <alignment horizontal="center" vertical="center"/>
    </xf>
    <xf numFmtId="0" fontId="15" fillId="4" borderId="99" xfId="6" applyFont="1" applyFill="1" applyBorder="1" applyAlignment="1">
      <alignment horizontal="center" vertical="center"/>
    </xf>
    <xf numFmtId="0" fontId="15" fillId="4" borderId="218" xfId="6" applyFont="1" applyFill="1" applyBorder="1" applyAlignment="1">
      <alignment horizontal="center" vertical="center"/>
    </xf>
    <xf numFmtId="0" fontId="15" fillId="4" borderId="31" xfId="6" applyFont="1" applyFill="1" applyBorder="1" applyAlignment="1">
      <alignment horizontal="center" vertical="center"/>
    </xf>
    <xf numFmtId="0" fontId="15" fillId="4" borderId="39" xfId="6" applyFont="1" applyFill="1" applyBorder="1" applyAlignment="1">
      <alignment horizontal="center" vertical="center"/>
    </xf>
    <xf numFmtId="0" fontId="15" fillId="4" borderId="96" xfId="6" applyFont="1" applyFill="1" applyBorder="1" applyAlignment="1">
      <alignment horizontal="center" vertical="center"/>
    </xf>
    <xf numFmtId="0" fontId="15" fillId="4" borderId="179" xfId="6" applyFont="1" applyFill="1" applyBorder="1" applyAlignment="1">
      <alignment horizontal="center" vertical="center"/>
    </xf>
    <xf numFmtId="0" fontId="15" fillId="4" borderId="190" xfId="6" applyFont="1" applyFill="1" applyBorder="1" applyAlignment="1">
      <alignment horizontal="center" vertical="center"/>
    </xf>
    <xf numFmtId="0" fontId="3" fillId="4" borderId="40" xfId="6" applyFill="1" applyBorder="1" applyAlignment="1">
      <alignment vertical="center"/>
    </xf>
    <xf numFmtId="0" fontId="3" fillId="4" borderId="191" xfId="6" applyFill="1" applyBorder="1" applyAlignment="1">
      <alignment vertical="center"/>
    </xf>
    <xf numFmtId="0" fontId="3" fillId="0" borderId="188" xfId="6" applyBorder="1" applyAlignment="1">
      <alignment vertical="center"/>
    </xf>
    <xf numFmtId="0" fontId="3" fillId="0" borderId="191" xfId="6" applyBorder="1" applyAlignment="1">
      <alignment vertical="center"/>
    </xf>
    <xf numFmtId="178" fontId="3" fillId="5" borderId="41" xfId="3" applyNumberFormat="1" applyFont="1" applyFill="1" applyBorder="1" applyAlignment="1">
      <alignment horizontal="right" vertical="center"/>
    </xf>
    <xf numFmtId="178" fontId="3" fillId="5" borderId="72" xfId="3" applyNumberFormat="1" applyFont="1" applyFill="1" applyBorder="1" applyAlignment="1">
      <alignment horizontal="right" vertical="center"/>
    </xf>
    <xf numFmtId="0" fontId="16" fillId="4" borderId="99" xfId="6" applyFont="1" applyFill="1" applyBorder="1" applyAlignment="1">
      <alignment horizontal="center" vertical="center"/>
    </xf>
    <xf numFmtId="0" fontId="16" fillId="4" borderId="38" xfId="6" applyFont="1" applyFill="1" applyBorder="1" applyAlignment="1">
      <alignment horizontal="center" vertical="center"/>
    </xf>
    <xf numFmtId="178" fontId="3" fillId="5" borderId="188" xfId="3" applyNumberFormat="1" applyFont="1" applyFill="1" applyBorder="1" applyAlignment="1">
      <alignment horizontal="right" vertical="center"/>
    </xf>
    <xf numFmtId="0" fontId="3" fillId="4" borderId="43" xfId="6" applyFill="1" applyBorder="1" applyAlignment="1">
      <alignment vertical="center"/>
    </xf>
    <xf numFmtId="0" fontId="3" fillId="4" borderId="53" xfId="6" applyFill="1" applyBorder="1" applyAlignment="1">
      <alignment vertical="center"/>
    </xf>
    <xf numFmtId="0" fontId="3" fillId="0" borderId="44" xfId="6" applyBorder="1" applyAlignment="1">
      <alignment vertical="center"/>
    </xf>
    <xf numFmtId="0" fontId="3" fillId="0" borderId="53" xfId="6" applyBorder="1" applyAlignment="1">
      <alignment vertical="center"/>
    </xf>
    <xf numFmtId="178" fontId="3" fillId="5" borderId="44" xfId="3" applyNumberFormat="1" applyFont="1" applyFill="1" applyBorder="1" applyAlignment="1">
      <alignment horizontal="right" vertical="center"/>
    </xf>
    <xf numFmtId="0" fontId="3" fillId="4" borderId="49" xfId="6" applyFill="1" applyBorder="1" applyAlignment="1">
      <alignment vertical="center"/>
    </xf>
    <xf numFmtId="0" fontId="3" fillId="4" borderId="75" xfId="6" applyFill="1" applyBorder="1" applyAlignment="1">
      <alignment vertical="center"/>
    </xf>
    <xf numFmtId="0" fontId="3" fillId="0" borderId="50" xfId="6" applyBorder="1" applyAlignment="1">
      <alignment vertical="center"/>
    </xf>
    <xf numFmtId="0" fontId="3" fillId="0" borderId="52" xfId="6" applyBorder="1" applyAlignment="1">
      <alignment vertical="center"/>
    </xf>
    <xf numFmtId="178" fontId="3" fillId="5" borderId="50" xfId="3" applyNumberFormat="1" applyFont="1" applyFill="1" applyBorder="1" applyAlignment="1">
      <alignment horizontal="right" vertical="center"/>
    </xf>
    <xf numFmtId="3" fontId="3" fillId="0" borderId="49" xfId="6" applyNumberFormat="1" applyBorder="1" applyAlignment="1">
      <alignment horizontal="center" vertical="center" shrinkToFit="1"/>
    </xf>
    <xf numFmtId="3" fontId="3" fillId="0" borderId="52" xfId="6" applyNumberFormat="1" applyBorder="1" applyAlignment="1">
      <alignment horizontal="center" vertical="center" shrinkToFit="1"/>
    </xf>
    <xf numFmtId="3" fontId="3" fillId="5" borderId="41" xfId="6" applyNumberFormat="1" applyFill="1" applyBorder="1" applyAlignment="1">
      <alignment horizontal="right" vertical="center" shrinkToFit="1"/>
    </xf>
    <xf numFmtId="3" fontId="3" fillId="5" borderId="72" xfId="6" applyNumberFormat="1" applyFill="1" applyBorder="1" applyAlignment="1">
      <alignment horizontal="right" vertical="center" shrinkToFit="1"/>
    </xf>
    <xf numFmtId="3" fontId="3" fillId="5" borderId="50" xfId="6" applyNumberFormat="1" applyFill="1" applyBorder="1" applyAlignment="1">
      <alignment horizontal="right" vertical="center" shrinkToFit="1"/>
    </xf>
    <xf numFmtId="3" fontId="3" fillId="5" borderId="67" xfId="6" applyNumberFormat="1" applyFill="1" applyBorder="1" applyAlignment="1">
      <alignment horizontal="right" vertical="center" shrinkToFit="1"/>
    </xf>
    <xf numFmtId="0" fontId="3" fillId="0" borderId="49" xfId="6" applyBorder="1" applyAlignment="1">
      <alignment horizontal="center" vertical="center" shrinkToFit="1"/>
    </xf>
    <xf numFmtId="0" fontId="3" fillId="0" borderId="75" xfId="6" applyBorder="1" applyAlignment="1">
      <alignment horizontal="center" vertical="center" shrinkToFit="1"/>
    </xf>
    <xf numFmtId="0" fontId="3" fillId="0" borderId="67" xfId="6" applyBorder="1" applyAlignment="1">
      <alignment horizontal="center" vertical="center" shrinkToFit="1"/>
    </xf>
    <xf numFmtId="0" fontId="7" fillId="4" borderId="192" xfId="6" applyFont="1" applyFill="1" applyBorder="1" applyAlignment="1">
      <alignment horizontal="center" vertical="center" shrinkToFit="1"/>
    </xf>
    <xf numFmtId="0" fontId="7" fillId="4" borderId="193" xfId="6" applyFont="1" applyFill="1" applyBorder="1" applyAlignment="1">
      <alignment horizontal="center" vertical="center" shrinkToFit="1"/>
    </xf>
    <xf numFmtId="0" fontId="7" fillId="4" borderId="40" xfId="6" applyFont="1" applyFill="1" applyBorder="1" applyAlignment="1">
      <alignment horizontal="center" vertical="center" shrinkToFit="1"/>
    </xf>
    <xf numFmtId="0" fontId="7" fillId="4" borderId="188" xfId="6" applyFont="1" applyFill="1" applyBorder="1" applyAlignment="1">
      <alignment horizontal="center" vertical="center" shrinkToFit="1"/>
    </xf>
    <xf numFmtId="0" fontId="7" fillId="4" borderId="72" xfId="6" applyFont="1" applyFill="1" applyBorder="1" applyAlignment="1">
      <alignment horizontal="center" vertical="center" shrinkToFit="1"/>
    </xf>
    <xf numFmtId="0" fontId="3" fillId="0" borderId="232" xfId="6" applyBorder="1" applyAlignment="1">
      <alignment horizontal="center" vertical="center" shrinkToFit="1"/>
    </xf>
    <xf numFmtId="0" fontId="3" fillId="0" borderId="231" xfId="6" applyBorder="1" applyAlignment="1">
      <alignment horizontal="center" vertical="center" shrinkToFit="1"/>
    </xf>
    <xf numFmtId="0" fontId="3" fillId="0" borderId="81" xfId="6" applyBorder="1" applyAlignment="1">
      <alignment horizontal="center" vertical="center" shrinkToFit="1"/>
    </xf>
    <xf numFmtId="0" fontId="3" fillId="4" borderId="146" xfId="6" applyFill="1" applyBorder="1" applyAlignment="1">
      <alignment horizontal="center" vertical="center" shrinkToFit="1"/>
    </xf>
    <xf numFmtId="0" fontId="3" fillId="4" borderId="88" xfId="6" applyFill="1" applyBorder="1" applyAlignment="1">
      <alignment horizontal="center" vertical="center" shrinkToFit="1"/>
    </xf>
    <xf numFmtId="3" fontId="3" fillId="5" borderId="206" xfId="6" applyNumberFormat="1" applyFill="1" applyBorder="1" applyAlignment="1">
      <alignment horizontal="right" vertical="center" shrinkToFit="1"/>
    </xf>
    <xf numFmtId="3" fontId="3" fillId="5" borderId="219" xfId="6" applyNumberFormat="1" applyFill="1" applyBorder="1" applyAlignment="1">
      <alignment horizontal="right" vertical="center" shrinkToFit="1"/>
    </xf>
    <xf numFmtId="3" fontId="3" fillId="5" borderId="165" xfId="6" applyNumberFormat="1" applyFill="1" applyBorder="1" applyAlignment="1">
      <alignment horizontal="right" vertical="center" shrinkToFit="1"/>
    </xf>
    <xf numFmtId="3" fontId="3" fillId="5" borderId="90" xfId="6" applyNumberFormat="1" applyFill="1" applyBorder="1" applyAlignment="1">
      <alignment horizontal="right" vertical="center"/>
    </xf>
    <xf numFmtId="3" fontId="3" fillId="5" borderId="172" xfId="6" applyNumberFormat="1" applyFill="1" applyBorder="1" applyAlignment="1">
      <alignment horizontal="right" vertical="center"/>
    </xf>
    <xf numFmtId="3" fontId="3" fillId="5" borderId="152" xfId="6" applyNumberFormat="1" applyFill="1" applyBorder="1" applyAlignment="1">
      <alignment horizontal="right" vertical="center"/>
    </xf>
    <xf numFmtId="177" fontId="3" fillId="10" borderId="172" xfId="2" applyNumberFormat="1" applyFont="1" applyFill="1" applyBorder="1" applyAlignment="1">
      <alignment horizontal="center" vertical="center"/>
    </xf>
    <xf numFmtId="177" fontId="3" fillId="10" borderId="152" xfId="2" applyNumberFormat="1" applyFont="1" applyFill="1" applyBorder="1" applyAlignment="1">
      <alignment horizontal="center" vertical="center"/>
    </xf>
    <xf numFmtId="3" fontId="3" fillId="0" borderId="232" xfId="6" applyNumberFormat="1" applyBorder="1" applyAlignment="1">
      <alignment horizontal="center" vertical="center" shrinkToFit="1"/>
    </xf>
    <xf numFmtId="3" fontId="3" fillId="0" borderId="80" xfId="6" applyNumberFormat="1" applyBorder="1" applyAlignment="1">
      <alignment horizontal="center" vertical="center" shrinkToFit="1"/>
    </xf>
    <xf numFmtId="3" fontId="3" fillId="5" borderId="195" xfId="6" applyNumberFormat="1" applyFill="1" applyBorder="1" applyAlignment="1">
      <alignment horizontal="right" vertical="center" shrinkToFit="1"/>
    </xf>
    <xf numFmtId="3" fontId="3" fillId="5" borderId="81" xfId="6" applyNumberFormat="1" applyFill="1" applyBorder="1" applyAlignment="1">
      <alignment horizontal="right" vertical="center" shrinkToFit="1"/>
    </xf>
    <xf numFmtId="0" fontId="3" fillId="0" borderId="172" xfId="6" applyBorder="1" applyAlignment="1">
      <alignment horizontal="left" vertical="center"/>
    </xf>
    <xf numFmtId="0" fontId="3" fillId="0" borderId="152" xfId="6" applyBorder="1" applyAlignment="1">
      <alignment horizontal="left" vertical="center"/>
    </xf>
    <xf numFmtId="0" fontId="3" fillId="0" borderId="199" xfId="6" applyBorder="1" applyAlignment="1">
      <alignment horizontal="left" vertical="center"/>
    </xf>
    <xf numFmtId="0" fontId="3" fillId="0" borderId="169" xfId="6" applyBorder="1" applyAlignment="1">
      <alignment horizontal="left" vertical="center"/>
    </xf>
    <xf numFmtId="0" fontId="3" fillId="0" borderId="196" xfId="6" applyBorder="1" applyAlignment="1">
      <alignment horizontal="left" vertical="center"/>
    </xf>
    <xf numFmtId="0" fontId="3" fillId="0" borderId="29" xfId="6" applyBorder="1" applyAlignment="1">
      <alignment horizontal="left" vertical="center"/>
    </xf>
    <xf numFmtId="0" fontId="3" fillId="0" borderId="179" xfId="8" applyBorder="1" applyAlignment="1">
      <alignment horizontal="right" vertical="center"/>
    </xf>
    <xf numFmtId="0" fontId="3" fillId="0" borderId="39" xfId="8" applyBorder="1" applyAlignment="1">
      <alignment horizontal="right" vertical="center"/>
    </xf>
    <xf numFmtId="0" fontId="3" fillId="0" borderId="179" xfId="8" applyBorder="1" applyAlignment="1">
      <alignment horizontal="left" vertical="center"/>
    </xf>
    <xf numFmtId="0" fontId="3" fillId="0" borderId="39" xfId="8" applyBorder="1" applyAlignment="1">
      <alignment horizontal="left" vertical="center"/>
    </xf>
    <xf numFmtId="0" fontId="3" fillId="0" borderId="248" xfId="6" applyBorder="1" applyAlignment="1">
      <alignment horizontal="center" vertical="center" shrinkToFit="1"/>
    </xf>
    <xf numFmtId="0" fontId="3" fillId="0" borderId="73" xfId="6" applyBorder="1" applyAlignment="1">
      <alignment horizontal="center" vertical="center" shrinkToFit="1"/>
    </xf>
    <xf numFmtId="3" fontId="3" fillId="0" borderId="40" xfId="6" applyNumberFormat="1" applyBorder="1" applyAlignment="1">
      <alignment horizontal="center" vertical="center" shrinkToFit="1"/>
    </xf>
    <xf numFmtId="3" fontId="3" fillId="0" borderId="191" xfId="6" applyNumberFormat="1" applyBorder="1" applyAlignment="1">
      <alignment horizontal="center" vertical="center" shrinkToFit="1"/>
    </xf>
    <xf numFmtId="0" fontId="7" fillId="4" borderId="60" xfId="6" applyFont="1" applyFill="1" applyBorder="1" applyAlignment="1">
      <alignment horizontal="center" vertical="center" shrinkToFit="1"/>
    </xf>
    <xf numFmtId="0" fontId="7" fillId="4" borderId="31" xfId="6" applyFont="1" applyFill="1" applyBorder="1" applyAlignment="1">
      <alignment horizontal="center" vertical="center" shrinkToFit="1"/>
    </xf>
    <xf numFmtId="0" fontId="3" fillId="0" borderId="40" xfId="6" applyBorder="1" applyAlignment="1">
      <alignment horizontal="center" vertical="center" shrinkToFit="1"/>
    </xf>
    <xf numFmtId="0" fontId="3" fillId="0" borderId="188" xfId="6"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86" xfId="6" applyFont="1" applyFill="1" applyBorder="1" applyAlignment="1">
      <alignment horizontal="center" vertical="center" shrinkToFit="1"/>
    </xf>
    <xf numFmtId="0" fontId="3" fillId="0" borderId="0" xfId="6"/>
    <xf numFmtId="0" fontId="3" fillId="0" borderId="39" xfId="6" applyBorder="1" applyAlignment="1">
      <alignment horizontal="distributed" vertical="center"/>
    </xf>
    <xf numFmtId="0" fontId="28" fillId="0" borderId="39" xfId="7" applyBorder="1" applyAlignment="1">
      <alignment horizontal="distributed" vertical="center"/>
    </xf>
    <xf numFmtId="0" fontId="3" fillId="0" borderId="0" xfId="6" applyAlignment="1">
      <alignment horizontal="distributed" vertical="center"/>
    </xf>
    <xf numFmtId="0" fontId="28" fillId="0" borderId="0" xfId="7" applyAlignment="1">
      <alignment horizontal="distributed" vertical="center"/>
    </xf>
    <xf numFmtId="0" fontId="3" fillId="0" borderId="99" xfId="6" applyBorder="1" applyAlignment="1">
      <alignment horizontal="distributed" vertical="center"/>
    </xf>
    <xf numFmtId="0" fontId="28" fillId="0" borderId="99" xfId="7" applyBorder="1" applyAlignment="1">
      <alignment horizontal="distributed" vertical="center"/>
    </xf>
    <xf numFmtId="187" fontId="3" fillId="0" borderId="37" xfId="6" applyNumberFormat="1" applyBorder="1" applyAlignment="1">
      <alignment horizontal="center" vertical="center"/>
    </xf>
    <xf numFmtId="187" fontId="3" fillId="0" borderId="99" xfId="6" applyNumberFormat="1" applyBorder="1" applyAlignment="1">
      <alignment horizontal="center" vertical="center"/>
    </xf>
    <xf numFmtId="188" fontId="3" fillId="8" borderId="37" xfId="6" applyNumberFormat="1" applyFill="1" applyBorder="1" applyAlignment="1">
      <alignment horizontal="center" vertical="center"/>
    </xf>
    <xf numFmtId="188" fontId="3" fillId="8" borderId="99" xfId="6" applyNumberFormat="1" applyFill="1" applyBorder="1" applyAlignment="1">
      <alignment horizontal="center" vertical="center"/>
    </xf>
    <xf numFmtId="188" fontId="3" fillId="8" borderId="38" xfId="6" applyNumberFormat="1" applyFill="1" applyBorder="1" applyAlignment="1">
      <alignment horizontal="center" vertical="center"/>
    </xf>
    <xf numFmtId="0" fontId="3" fillId="0" borderId="36" xfId="6" applyBorder="1" applyAlignment="1">
      <alignment horizontal="left" vertical="center"/>
    </xf>
    <xf numFmtId="0" fontId="3" fillId="10" borderId="39" xfId="6" applyFill="1" applyBorder="1" applyAlignment="1">
      <alignment horizontal="left" vertical="center"/>
    </xf>
    <xf numFmtId="0" fontId="3" fillId="10" borderId="99" xfId="6" applyFill="1" applyBorder="1" applyAlignment="1">
      <alignment horizontal="left" vertical="center"/>
    </xf>
    <xf numFmtId="187" fontId="3" fillId="0" borderId="38" xfId="6" applyNumberFormat="1" applyBorder="1" applyAlignment="1">
      <alignment horizontal="center" vertical="center"/>
    </xf>
    <xf numFmtId="0" fontId="3" fillId="0" borderId="37" xfId="6" applyBorder="1" applyAlignment="1">
      <alignment horizontal="left" vertical="center"/>
    </xf>
    <xf numFmtId="0" fontId="3" fillId="0" borderId="99" xfId="6" applyBorder="1" applyAlignment="1">
      <alignment horizontal="left" vertical="center"/>
    </xf>
    <xf numFmtId="0" fontId="3" fillId="0" borderId="38" xfId="6" applyBorder="1" applyAlignment="1">
      <alignment horizontal="left" vertical="center"/>
    </xf>
    <xf numFmtId="0" fontId="12" fillId="0" borderId="0" xfId="6" applyFont="1" applyAlignment="1">
      <alignment horizontal="center" vertical="center" wrapText="1"/>
    </xf>
    <xf numFmtId="0" fontId="3" fillId="12" borderId="37" xfId="6" applyFill="1" applyBorder="1" applyAlignment="1">
      <alignment horizontal="center" vertical="center"/>
    </xf>
    <xf numFmtId="0" fontId="3" fillId="12" borderId="99" xfId="6" applyFill="1" applyBorder="1" applyAlignment="1">
      <alignment horizontal="center" vertical="center"/>
    </xf>
    <xf numFmtId="0" fontId="3" fillId="12" borderId="38" xfId="6" applyFill="1" applyBorder="1" applyAlignment="1">
      <alignment horizontal="center" vertical="center"/>
    </xf>
    <xf numFmtId="0" fontId="3" fillId="11" borderId="37" xfId="6" applyFill="1" applyBorder="1" applyAlignment="1">
      <alignment horizontal="center" vertical="center"/>
    </xf>
    <xf numFmtId="0" fontId="3" fillId="11" borderId="99" xfId="6" applyFill="1" applyBorder="1" applyAlignment="1">
      <alignment horizontal="center" vertical="center"/>
    </xf>
    <xf numFmtId="0" fontId="3" fillId="11" borderId="38" xfId="6" applyFill="1" applyBorder="1" applyAlignment="1">
      <alignment horizontal="center" vertical="center"/>
    </xf>
    <xf numFmtId="0" fontId="9" fillId="0" borderId="0" xfId="6" applyFont="1" applyAlignment="1">
      <alignment horizontal="right" vertical="top"/>
    </xf>
    <xf numFmtId="0" fontId="3" fillId="12" borderId="36" xfId="6"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0" fontId="42" fillId="7" borderId="0" xfId="6" applyFont="1" applyFill="1" applyAlignment="1">
      <alignment horizontal="center" vertical="center"/>
    </xf>
    <xf numFmtId="0" fontId="3" fillId="0" borderId="0" xfId="6" applyAlignment="1">
      <alignment horizontal="center"/>
    </xf>
    <xf numFmtId="0" fontId="3" fillId="0" borderId="217" xfId="6" applyBorder="1" applyAlignment="1">
      <alignment horizontal="center"/>
    </xf>
    <xf numFmtId="0" fontId="3" fillId="0" borderId="0" xfId="6" applyAlignment="1">
      <alignment horizontal="left" vertical="center"/>
    </xf>
    <xf numFmtId="0" fontId="3" fillId="0" borderId="217" xfId="6" applyBorder="1" applyAlignment="1">
      <alignment horizontal="left" vertical="center"/>
    </xf>
    <xf numFmtId="187" fontId="3" fillId="10" borderId="0" xfId="6" applyNumberFormat="1" applyFill="1" applyAlignment="1">
      <alignment horizontal="distributed" vertical="center"/>
    </xf>
    <xf numFmtId="14" fontId="38" fillId="0" borderId="239" xfId="7" applyNumberFormat="1" applyFont="1" applyBorder="1" applyAlignment="1">
      <alignment horizontal="center" vertical="center"/>
    </xf>
    <xf numFmtId="14" fontId="38" fillId="0" borderId="238" xfId="7" applyNumberFormat="1" applyFont="1" applyBorder="1">
      <alignment vertical="center"/>
    </xf>
    <xf numFmtId="0" fontId="38" fillId="0" borderId="158" xfId="7" applyFont="1" applyBorder="1" applyAlignment="1">
      <alignment horizontal="center" vertical="center" shrinkToFit="1"/>
    </xf>
    <xf numFmtId="0" fontId="38" fillId="0" borderId="159" xfId="7" applyFont="1" applyBorder="1" applyAlignment="1">
      <alignment horizontal="center" vertical="center" shrinkToFit="1"/>
    </xf>
    <xf numFmtId="0" fontId="38" fillId="0" borderId="119" xfId="7" applyFont="1" applyBorder="1" applyAlignment="1">
      <alignment horizontal="center" vertical="center" shrinkToFit="1"/>
    </xf>
    <xf numFmtId="0" fontId="38" fillId="0" borderId="91" xfId="7" applyFont="1" applyBorder="1" applyAlignment="1">
      <alignment horizontal="center" vertical="center"/>
    </xf>
    <xf numFmtId="0" fontId="38" fillId="0" borderId="21" xfId="7" applyFont="1" applyBorder="1" applyAlignment="1">
      <alignment vertical="center" shrinkToFit="1"/>
    </xf>
    <xf numFmtId="0" fontId="38" fillId="0" borderId="22" xfId="7" applyFont="1" applyBorder="1" applyAlignment="1">
      <alignment vertical="center" shrinkToFit="1"/>
    </xf>
    <xf numFmtId="0" fontId="38" fillId="0" borderId="130" xfId="7" applyFont="1" applyBorder="1" applyAlignment="1">
      <alignment vertical="center" shrinkToFit="1"/>
    </xf>
    <xf numFmtId="0" fontId="38" fillId="0" borderId="158" xfId="7" applyFont="1" applyBorder="1" applyAlignment="1">
      <alignment vertical="center" shrinkToFit="1"/>
    </xf>
    <xf numFmtId="0" fontId="38" fillId="0" borderId="159" xfId="7" applyFont="1" applyBorder="1" applyAlignment="1">
      <alignment vertical="center" shrinkToFit="1"/>
    </xf>
    <xf numFmtId="0" fontId="38" fillId="0" borderId="119" xfId="7" applyFont="1" applyBorder="1" applyAlignment="1">
      <alignment vertical="center" shrinkToFit="1"/>
    </xf>
    <xf numFmtId="190" fontId="3" fillId="0" borderId="232" xfId="6" applyNumberFormat="1" applyBorder="1" applyAlignment="1">
      <alignment horizontal="center" vertical="center"/>
    </xf>
    <xf numFmtId="190" fontId="3" fillId="0" borderId="80" xfId="6" applyNumberFormat="1" applyBorder="1" applyAlignment="1">
      <alignment horizontal="center" vertical="center"/>
    </xf>
    <xf numFmtId="178" fontId="3" fillId="5" borderId="49" xfId="5" applyNumberFormat="1" applyFont="1" applyFill="1" applyBorder="1" applyAlignment="1">
      <alignment vertical="center"/>
    </xf>
    <xf numFmtId="178" fontId="3" fillId="5" borderId="75" xfId="5" applyNumberFormat="1" applyFont="1" applyFill="1" applyBorder="1" applyAlignment="1">
      <alignment vertical="center"/>
    </xf>
    <xf numFmtId="178" fontId="3" fillId="5" borderId="67" xfId="5" applyNumberFormat="1" applyFont="1" applyFill="1" applyBorder="1" applyAlignment="1">
      <alignment vertical="center"/>
    </xf>
    <xf numFmtId="178" fontId="3" fillId="5" borderId="43" xfId="5" applyNumberFormat="1" applyFont="1" applyFill="1" applyBorder="1" applyAlignment="1">
      <alignment vertical="center"/>
    </xf>
    <xf numFmtId="178" fontId="3" fillId="5" borderId="185" xfId="5" applyNumberFormat="1" applyFont="1" applyFill="1" applyBorder="1" applyAlignment="1">
      <alignment vertical="center"/>
    </xf>
    <xf numFmtId="178" fontId="3" fillId="5" borderId="186" xfId="5" applyNumberFormat="1" applyFont="1" applyFill="1" applyBorder="1" applyAlignment="1">
      <alignment vertical="center"/>
    </xf>
    <xf numFmtId="178" fontId="7" fillId="4" borderId="99" xfId="6" applyNumberFormat="1" applyFont="1" applyFill="1" applyBorder="1" applyAlignment="1">
      <alignment horizontal="center" vertical="center" wrapText="1"/>
    </xf>
    <xf numFmtId="178" fontId="7" fillId="4" borderId="38" xfId="6" applyNumberFormat="1" applyFont="1" applyFill="1" applyBorder="1" applyAlignment="1">
      <alignment horizontal="center" vertical="center" wrapText="1"/>
    </xf>
    <xf numFmtId="178" fontId="3" fillId="5" borderId="40" xfId="5" applyNumberFormat="1" applyFont="1" applyFill="1" applyBorder="1" applyAlignment="1">
      <alignment vertical="center"/>
    </xf>
    <xf numFmtId="178" fontId="3" fillId="5" borderId="188" xfId="5" applyNumberFormat="1" applyFont="1" applyFill="1" applyBorder="1" applyAlignment="1">
      <alignment vertical="center"/>
    </xf>
    <xf numFmtId="178" fontId="3" fillId="5" borderId="72" xfId="5" applyNumberFormat="1" applyFont="1" applyFill="1" applyBorder="1" applyAlignment="1">
      <alignment vertical="center"/>
    </xf>
    <xf numFmtId="190" fontId="3" fillId="0" borderId="43" xfId="6" applyNumberFormat="1" applyBorder="1" applyAlignment="1">
      <alignment horizontal="center" vertical="center"/>
    </xf>
    <xf numFmtId="190" fontId="3" fillId="0" borderId="53" xfId="6" applyNumberFormat="1" applyBorder="1" applyAlignment="1">
      <alignment horizontal="center" vertical="center"/>
    </xf>
    <xf numFmtId="178" fontId="7" fillId="4" borderId="37" xfId="6" applyNumberFormat="1" applyFont="1" applyFill="1" applyBorder="1" applyAlignment="1">
      <alignment horizontal="center" vertical="center"/>
    </xf>
    <xf numFmtId="178" fontId="7" fillId="4" borderId="99" xfId="6" applyNumberFormat="1" applyFont="1" applyFill="1" applyBorder="1" applyAlignment="1">
      <alignment horizontal="center" vertical="center"/>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3" fillId="0" borderId="40" xfId="6" applyNumberFormat="1" applyBorder="1" applyAlignment="1">
      <alignment horizontal="center" vertical="center"/>
    </xf>
    <xf numFmtId="190" fontId="3" fillId="0" borderId="191" xfId="6" applyNumberFormat="1" applyBorder="1" applyAlignment="1">
      <alignment horizontal="center" vertical="center"/>
    </xf>
    <xf numFmtId="178" fontId="3" fillId="4" borderId="97" xfId="6" applyNumberFormat="1" applyFill="1" applyBorder="1" applyAlignment="1">
      <alignment horizontal="right" vertical="center" wrapText="1"/>
    </xf>
    <xf numFmtId="178" fontId="3" fillId="4" borderId="146" xfId="6" applyNumberFormat="1" applyFill="1" applyBorder="1" applyAlignment="1">
      <alignment horizontal="right" vertical="center" wrapText="1"/>
    </xf>
    <xf numFmtId="178" fontId="3" fillId="5" borderId="232" xfId="5" applyNumberFormat="1" applyFont="1" applyFill="1" applyBorder="1" applyAlignment="1">
      <alignment vertical="center"/>
    </xf>
    <xf numFmtId="178" fontId="3" fillId="5" borderId="231" xfId="5" applyNumberFormat="1" applyFont="1" applyFill="1" applyBorder="1" applyAlignment="1">
      <alignment vertical="center"/>
    </xf>
    <xf numFmtId="178" fontId="3" fillId="5" borderId="81" xfId="5" applyNumberFormat="1" applyFont="1" applyFill="1" applyBorder="1" applyAlignment="1">
      <alignment vertical="center"/>
    </xf>
    <xf numFmtId="178" fontId="3" fillId="9" borderId="97" xfId="6" applyNumberFormat="1" applyFill="1" applyBorder="1" applyAlignment="1">
      <alignment vertical="center" wrapText="1"/>
    </xf>
    <xf numFmtId="178" fontId="3" fillId="9" borderId="146" xfId="6" applyNumberFormat="1" applyFill="1" applyBorder="1" applyAlignment="1">
      <alignment vertical="center" wrapText="1"/>
    </xf>
    <xf numFmtId="178" fontId="3" fillId="9" borderId="88" xfId="6" applyNumberFormat="1" applyFill="1" applyBorder="1" applyAlignment="1">
      <alignment vertical="center" wrapText="1"/>
    </xf>
    <xf numFmtId="0" fontId="37" fillId="5" borderId="49" xfId="6" applyFont="1" applyFill="1" applyBorder="1" applyAlignment="1">
      <alignment horizontal="left" vertical="center"/>
    </xf>
    <xf numFmtId="0" fontId="37" fillId="5" borderId="75" xfId="6" applyFont="1" applyFill="1" applyBorder="1" applyAlignment="1">
      <alignment horizontal="left" vertical="center"/>
    </xf>
    <xf numFmtId="0" fontId="37" fillId="5" borderId="40" xfId="6" applyFont="1" applyFill="1" applyBorder="1" applyAlignment="1">
      <alignment horizontal="left" vertical="center"/>
    </xf>
    <xf numFmtId="0" fontId="37" fillId="5" borderId="188" xfId="6" applyFont="1" applyFill="1" applyBorder="1" applyAlignment="1">
      <alignment horizontal="left" vertical="center"/>
    </xf>
    <xf numFmtId="0" fontId="37" fillId="5" borderId="232" xfId="6" applyFont="1" applyFill="1" applyBorder="1" applyAlignment="1">
      <alignment horizontal="left" vertical="center"/>
    </xf>
    <xf numFmtId="0" fontId="37" fillId="5" borderId="231" xfId="6" applyFont="1" applyFill="1" applyBorder="1" applyAlignment="1">
      <alignment horizontal="left" vertical="center"/>
    </xf>
    <xf numFmtId="0" fontId="37" fillId="5" borderId="43" xfId="6" applyFont="1" applyFill="1" applyBorder="1" applyAlignment="1">
      <alignment horizontal="left" vertical="center"/>
    </xf>
    <xf numFmtId="0" fontId="37" fillId="5" borderId="185" xfId="6" applyFont="1" applyFill="1" applyBorder="1" applyAlignment="1">
      <alignment horizontal="left" vertical="center"/>
    </xf>
    <xf numFmtId="0" fontId="7" fillId="4" borderId="40" xfId="6" applyFont="1" applyFill="1" applyBorder="1" applyAlignment="1">
      <alignment horizontal="center" vertical="center" wrapText="1"/>
    </xf>
    <xf numFmtId="0" fontId="7" fillId="4" borderId="188" xfId="6" applyFont="1" applyFill="1" applyBorder="1" applyAlignment="1">
      <alignment horizontal="center" vertical="center"/>
    </xf>
    <xf numFmtId="0" fontId="7" fillId="4" borderId="49" xfId="6" applyFont="1" applyFill="1" applyBorder="1" applyAlignment="1">
      <alignment horizontal="center" vertical="center"/>
    </xf>
    <xf numFmtId="0" fontId="7" fillId="4" borderId="75" xfId="6" applyFont="1" applyFill="1" applyBorder="1" applyAlignment="1">
      <alignment horizontal="center" vertical="center"/>
    </xf>
    <xf numFmtId="0" fontId="3" fillId="5" borderId="0" xfId="6" applyFill="1" applyAlignment="1">
      <alignment horizontal="center" vertical="center"/>
    </xf>
    <xf numFmtId="0" fontId="3" fillId="5" borderId="0" xfId="7" applyFont="1" applyFill="1" applyAlignment="1">
      <alignment horizontal="left" vertical="center"/>
    </xf>
    <xf numFmtId="0" fontId="7" fillId="4" borderId="40" xfId="6" applyFont="1" applyFill="1" applyBorder="1" applyAlignment="1">
      <alignment horizontal="center" vertical="center" wrapText="1" shrinkToFit="1"/>
    </xf>
    <xf numFmtId="0" fontId="7" fillId="4" borderId="188" xfId="6" applyFont="1" applyFill="1" applyBorder="1" applyAlignment="1">
      <alignment horizontal="center" vertical="center" wrapText="1" shrinkToFit="1"/>
    </xf>
    <xf numFmtId="0" fontId="7" fillId="4" borderId="72" xfId="6" applyFont="1" applyFill="1" applyBorder="1" applyAlignment="1">
      <alignment horizontal="center" vertical="center" wrapText="1" shrinkToFit="1"/>
    </xf>
    <xf numFmtId="178" fontId="7" fillId="4" borderId="49" xfId="6" applyNumberFormat="1" applyFont="1" applyFill="1" applyBorder="1" applyAlignment="1">
      <alignment horizontal="center" vertical="center"/>
    </xf>
    <xf numFmtId="178" fontId="7" fillId="4" borderId="52" xfId="6" applyNumberFormat="1" applyFont="1" applyFill="1" applyBorder="1" applyAlignment="1">
      <alignment horizontal="center" vertical="center"/>
    </xf>
    <xf numFmtId="0" fontId="25" fillId="4" borderId="40" xfId="6" applyFont="1" applyFill="1" applyBorder="1" applyAlignment="1">
      <alignment horizontal="center" vertical="center" wrapText="1"/>
    </xf>
    <xf numFmtId="0" fontId="25" fillId="4" borderId="72" xfId="6" applyFont="1" applyFill="1" applyBorder="1" applyAlignment="1">
      <alignment horizontal="center" vertical="center" wrapText="1"/>
    </xf>
    <xf numFmtId="0" fontId="25" fillId="4" borderId="235" xfId="6" applyFont="1" applyFill="1" applyBorder="1" applyAlignment="1">
      <alignment horizontal="center" vertical="center"/>
    </xf>
    <xf numFmtId="0" fontId="25" fillId="4" borderId="82" xfId="6" applyFont="1" applyFill="1" applyBorder="1" applyAlignment="1">
      <alignment horizontal="center" vertical="center"/>
    </xf>
    <xf numFmtId="0" fontId="7" fillId="4" borderId="60" xfId="6" applyFont="1" applyFill="1" applyBorder="1" applyAlignment="1">
      <alignment horizontal="center" vertical="center" wrapText="1"/>
    </xf>
    <xf numFmtId="0" fontId="7" fillId="4" borderId="187" xfId="6" applyFont="1" applyFill="1" applyBorder="1" applyAlignment="1">
      <alignment horizontal="center" vertical="center" wrapText="1"/>
    </xf>
    <xf numFmtId="0" fontId="7" fillId="4" borderId="189" xfId="6" applyFont="1" applyFill="1" applyBorder="1" applyAlignment="1">
      <alignment horizontal="center" vertical="center" wrapText="1"/>
    </xf>
    <xf numFmtId="0" fontId="7" fillId="4" borderId="180" xfId="6" applyFont="1" applyFill="1" applyBorder="1" applyAlignment="1">
      <alignment horizontal="center" vertical="center" wrapText="1"/>
    </xf>
    <xf numFmtId="0" fontId="7" fillId="4" borderId="0" xfId="6" applyFont="1" applyFill="1" applyAlignment="1">
      <alignment horizontal="center" vertical="center" wrapText="1"/>
    </xf>
    <xf numFmtId="0" fontId="7" fillId="4" borderId="129" xfId="6" applyFont="1" applyFill="1" applyBorder="1" applyAlignment="1">
      <alignment horizontal="center" vertical="center" wrapText="1"/>
    </xf>
    <xf numFmtId="0" fontId="7" fillId="4" borderId="31" xfId="6" applyFont="1" applyFill="1" applyBorder="1" applyAlignment="1">
      <alignment horizontal="center" vertical="center" wrapText="1"/>
    </xf>
    <xf numFmtId="0" fontId="7" fillId="4" borderId="39" xfId="6" applyFont="1" applyFill="1" applyBorder="1" applyAlignment="1">
      <alignment horizontal="center" vertical="center" wrapText="1"/>
    </xf>
    <xf numFmtId="0" fontId="7" fillId="4" borderId="190" xfId="6" applyFont="1" applyFill="1" applyBorder="1" applyAlignment="1">
      <alignment horizontal="center" vertical="center" wrapText="1"/>
    </xf>
    <xf numFmtId="0" fontId="7" fillId="4" borderId="31" xfId="6" applyFont="1" applyFill="1" applyBorder="1" applyAlignment="1">
      <alignment horizontal="center" vertical="center"/>
    </xf>
    <xf numFmtId="0" fontId="7" fillId="4" borderId="39" xfId="6" applyFont="1" applyFill="1" applyBorder="1" applyAlignment="1">
      <alignment horizontal="center" vertical="center"/>
    </xf>
    <xf numFmtId="178" fontId="3" fillId="4" borderId="39" xfId="6" applyNumberFormat="1" applyFill="1" applyBorder="1" applyAlignment="1">
      <alignment horizontal="right" vertical="center" wrapText="1"/>
    </xf>
    <xf numFmtId="3" fontId="12" fillId="5" borderId="91" xfId="6" applyNumberFormat="1" applyFont="1" applyFill="1" applyBorder="1" applyAlignment="1">
      <alignment horizontal="center" vertical="center"/>
    </xf>
    <xf numFmtId="187" fontId="24" fillId="10" borderId="0" xfId="6" applyNumberFormat="1" applyFont="1" applyFill="1" applyAlignment="1">
      <alignment horizontal="distributed" vertical="center"/>
    </xf>
    <xf numFmtId="178" fontId="7" fillId="4" borderId="235" xfId="6" applyNumberFormat="1" applyFont="1" applyFill="1" applyBorder="1" applyAlignment="1">
      <alignment horizontal="center" vertical="center"/>
    </xf>
    <xf numFmtId="178" fontId="7" fillId="4" borderId="82" xfId="6" applyNumberFormat="1" applyFont="1" applyFill="1" applyBorder="1" applyAlignment="1">
      <alignment horizontal="center" vertical="center"/>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7" fillId="4" borderId="94" xfId="6" applyNumberFormat="1" applyFont="1" applyFill="1" applyBorder="1" applyAlignment="1">
      <alignment horizontal="center" vertical="center"/>
    </xf>
    <xf numFmtId="178" fontId="7" fillId="4" borderId="95" xfId="6" applyNumberFormat="1" applyFont="1" applyFill="1" applyBorder="1" applyAlignment="1">
      <alignment horizontal="center" vertical="center"/>
    </xf>
    <xf numFmtId="190" fontId="3" fillId="0" borderId="188" xfId="6" applyNumberFormat="1" applyBorder="1" applyAlignment="1">
      <alignment horizontal="center" vertical="center"/>
    </xf>
    <xf numFmtId="178" fontId="7" fillId="4" borderId="43" xfId="6" applyNumberFormat="1" applyFont="1" applyFill="1" applyBorder="1" applyAlignment="1">
      <alignment horizontal="center" vertical="center"/>
    </xf>
    <xf numFmtId="178" fontId="7" fillId="4" borderId="53" xfId="6" applyNumberFormat="1" applyFont="1" applyFill="1" applyBorder="1" applyAlignment="1">
      <alignment horizontal="center" vertical="center"/>
    </xf>
    <xf numFmtId="0" fontId="59" fillId="0" borderId="0" xfId="6" applyFont="1" applyAlignment="1">
      <alignment horizontal="center" vertical="center" wrapText="1" shrinkToFit="1"/>
    </xf>
    <xf numFmtId="0" fontId="25" fillId="4" borderId="43" xfId="6" applyFont="1" applyFill="1" applyBorder="1" applyAlignment="1">
      <alignment horizontal="center" vertical="center" shrinkToFit="1"/>
    </xf>
    <xf numFmtId="0" fontId="25" fillId="4" borderId="53" xfId="6" applyFont="1" applyFill="1" applyBorder="1" applyAlignment="1">
      <alignment horizontal="center" vertical="center" shrinkToFit="1"/>
    </xf>
    <xf numFmtId="193" fontId="25" fillId="4" borderId="249" xfId="6" applyNumberFormat="1" applyFont="1" applyFill="1" applyBorder="1" applyAlignment="1">
      <alignment horizontal="center" vertical="center" wrapText="1"/>
    </xf>
    <xf numFmtId="193" fontId="25" fillId="4" borderId="69" xfId="6" applyNumberFormat="1" applyFont="1" applyFill="1" applyBorder="1" applyAlignment="1">
      <alignment horizontal="center" vertical="center" wrapText="1"/>
    </xf>
    <xf numFmtId="187" fontId="23" fillId="10" borderId="0" xfId="6" applyNumberFormat="1" applyFont="1" applyFill="1" applyAlignment="1">
      <alignment horizontal="distributed" vertical="center" shrinkToFit="1"/>
    </xf>
    <xf numFmtId="0" fontId="23" fillId="5" borderId="0" xfId="6" applyFont="1" applyFill="1" applyAlignment="1">
      <alignment vertical="center"/>
    </xf>
    <xf numFmtId="0" fontId="25" fillId="4" borderId="56" xfId="6" applyFont="1" applyFill="1" applyBorder="1" applyAlignment="1">
      <alignment horizontal="center" vertical="center"/>
    </xf>
    <xf numFmtId="0" fontId="25" fillId="4" borderId="60" xfId="6" applyFont="1" applyFill="1" applyBorder="1" applyAlignment="1">
      <alignment horizontal="center" vertical="center" wrapText="1"/>
    </xf>
    <xf numFmtId="0" fontId="25" fillId="4" borderId="187" xfId="6" applyFont="1" applyFill="1" applyBorder="1" applyAlignment="1">
      <alignment horizontal="center" vertical="center" wrapText="1"/>
    </xf>
    <xf numFmtId="0" fontId="25" fillId="4" borderId="189" xfId="6" applyFont="1" applyFill="1" applyBorder="1" applyAlignment="1">
      <alignment horizontal="center" vertical="center" wrapText="1"/>
    </xf>
    <xf numFmtId="0" fontId="25" fillId="4" borderId="180" xfId="6" applyFont="1" applyFill="1" applyBorder="1" applyAlignment="1">
      <alignment horizontal="center" vertical="center" wrapText="1"/>
    </xf>
    <xf numFmtId="0" fontId="25" fillId="4" borderId="0" xfId="6" applyFont="1" applyFill="1" applyAlignment="1">
      <alignment horizontal="center" vertical="center" wrapText="1"/>
    </xf>
    <xf numFmtId="0" fontId="25" fillId="4" borderId="129" xfId="6" applyFont="1" applyFill="1" applyBorder="1" applyAlignment="1">
      <alignment horizontal="center" vertical="center" wrapText="1"/>
    </xf>
    <xf numFmtId="0" fontId="25" fillId="4" borderId="31" xfId="6" applyFont="1" applyFill="1" applyBorder="1" applyAlignment="1">
      <alignment horizontal="center" vertical="center" wrapText="1"/>
    </xf>
    <xf numFmtId="0" fontId="25" fillId="4" borderId="39" xfId="6" applyFont="1" applyFill="1" applyBorder="1" applyAlignment="1">
      <alignment horizontal="center" vertical="center" wrapText="1"/>
    </xf>
    <xf numFmtId="0" fontId="25" fillId="4" borderId="190" xfId="6" applyFont="1" applyFill="1" applyBorder="1" applyAlignment="1">
      <alignment horizontal="center" vertical="center" wrapText="1"/>
    </xf>
    <xf numFmtId="3" fontId="24" fillId="5" borderId="91" xfId="6" applyNumberFormat="1" applyFont="1" applyFill="1" applyBorder="1" applyAlignment="1">
      <alignment horizontal="center" vertical="center"/>
    </xf>
    <xf numFmtId="3" fontId="23" fillId="4" borderId="97" xfId="6" applyNumberFormat="1" applyFont="1" applyFill="1" applyBorder="1" applyAlignment="1">
      <alignment horizontal="center" vertical="center" shrinkToFit="1"/>
    </xf>
    <xf numFmtId="3" fontId="23" fillId="4" borderId="146" xfId="6" applyNumberFormat="1" applyFont="1" applyFill="1" applyBorder="1" applyAlignment="1">
      <alignment horizontal="center" vertical="center" shrinkToFit="1"/>
    </xf>
    <xf numFmtId="178" fontId="23" fillId="5" borderId="50" xfId="6" applyNumberFormat="1" applyFont="1" applyFill="1" applyBorder="1" applyAlignment="1">
      <alignment horizontal="right" vertical="center" shrinkToFit="1"/>
    </xf>
    <xf numFmtId="178" fontId="23" fillId="5" borderId="67" xfId="6" applyNumberFormat="1" applyFont="1" applyFill="1" applyBorder="1" applyAlignment="1">
      <alignment horizontal="right" vertical="center" shrinkToFit="1"/>
    </xf>
    <xf numFmtId="178" fontId="41" fillId="9" borderId="146" xfId="7" applyNumberFormat="1" applyFont="1" applyFill="1" applyBorder="1" applyAlignment="1">
      <alignment horizontal="right" vertical="center"/>
    </xf>
    <xf numFmtId="178" fontId="41" fillId="9" borderId="88" xfId="7" applyNumberFormat="1" applyFont="1" applyFill="1" applyBorder="1" applyAlignment="1">
      <alignment horizontal="right" vertical="center"/>
    </xf>
    <xf numFmtId="178" fontId="23" fillId="9" borderId="146" xfId="6" applyNumberFormat="1" applyFont="1" applyFill="1" applyBorder="1" applyAlignment="1">
      <alignment horizontal="right" vertical="center" shrinkToFit="1"/>
    </xf>
    <xf numFmtId="178" fontId="23" fillId="9" borderId="88" xfId="6" applyNumberFormat="1" applyFont="1" applyFill="1" applyBorder="1" applyAlignment="1">
      <alignment horizontal="right" vertical="center" shrinkToFit="1"/>
    </xf>
    <xf numFmtId="178" fontId="23" fillId="5" borderId="49" xfId="5" applyNumberFormat="1" applyFont="1" applyFill="1" applyBorder="1" applyAlignment="1">
      <alignment horizontal="right" vertical="center"/>
    </xf>
    <xf numFmtId="178" fontId="23" fillId="5" borderId="75" xfId="5" applyNumberFormat="1" applyFont="1" applyFill="1" applyBorder="1" applyAlignment="1">
      <alignment horizontal="right" vertical="center"/>
    </xf>
    <xf numFmtId="178" fontId="23" fillId="5" borderId="67" xfId="5" applyNumberFormat="1" applyFont="1" applyFill="1" applyBorder="1" applyAlignment="1">
      <alignment horizontal="right" vertical="center"/>
    </xf>
    <xf numFmtId="178" fontId="23" fillId="5" borderId="232" xfId="5" applyNumberFormat="1" applyFont="1" applyFill="1" applyBorder="1" applyAlignment="1">
      <alignment horizontal="right" vertical="center"/>
    </xf>
    <xf numFmtId="178" fontId="23" fillId="5" borderId="231" xfId="5" applyNumberFormat="1" applyFont="1" applyFill="1" applyBorder="1" applyAlignment="1">
      <alignment horizontal="right" vertical="center"/>
    </xf>
    <xf numFmtId="178" fontId="23" fillId="5" borderId="81" xfId="5" applyNumberFormat="1" applyFont="1" applyFill="1" applyBorder="1" applyAlignment="1">
      <alignment horizontal="right" vertical="center"/>
    </xf>
    <xf numFmtId="178" fontId="23" fillId="5" borderId="195" xfId="6" applyNumberFormat="1" applyFont="1" applyFill="1" applyBorder="1" applyAlignment="1">
      <alignment horizontal="right" vertical="center" shrinkToFit="1"/>
    </xf>
    <xf numFmtId="178" fontId="23" fillId="5" borderId="81" xfId="6" applyNumberFormat="1" applyFont="1" applyFill="1" applyBorder="1" applyAlignment="1">
      <alignment horizontal="right" vertical="center" shrinkToFit="1"/>
    </xf>
    <xf numFmtId="0" fontId="25" fillId="4" borderId="37" xfId="6" applyFont="1" applyFill="1" applyBorder="1" applyAlignment="1">
      <alignment horizontal="center" vertical="center" wrapText="1"/>
    </xf>
    <xf numFmtId="0" fontId="25" fillId="4" borderId="37" xfId="6" applyFont="1" applyFill="1" applyBorder="1" applyAlignment="1">
      <alignment horizontal="center" vertical="center"/>
    </xf>
    <xf numFmtId="0" fontId="25" fillId="4" borderId="48" xfId="6" applyFont="1" applyFill="1" applyBorder="1" applyAlignment="1">
      <alignment horizontal="center" vertical="center" shrinkToFit="1"/>
    </xf>
    <xf numFmtId="0" fontId="25" fillId="4" borderId="45" xfId="6" applyFont="1" applyFill="1" applyBorder="1" applyAlignment="1">
      <alignment horizontal="center" vertical="center" shrinkToFit="1"/>
    </xf>
    <xf numFmtId="0" fontId="25" fillId="4" borderId="188" xfId="6" applyFont="1" applyFill="1" applyBorder="1" applyAlignment="1">
      <alignment horizontal="center" vertical="center"/>
    </xf>
    <xf numFmtId="0" fontId="25" fillId="4" borderId="72" xfId="6" applyFont="1" applyFill="1" applyBorder="1" applyAlignment="1">
      <alignment horizontal="center" vertical="center"/>
    </xf>
    <xf numFmtId="178" fontId="25" fillId="4" borderId="46" xfId="6" applyNumberFormat="1" applyFont="1" applyFill="1" applyBorder="1" applyAlignment="1">
      <alignment horizontal="center" vertical="center" shrinkToFit="1"/>
    </xf>
    <xf numFmtId="0" fontId="25" fillId="4" borderId="47" xfId="6" applyFont="1" applyFill="1" applyBorder="1" applyAlignment="1">
      <alignment horizontal="center" vertical="center"/>
    </xf>
    <xf numFmtId="0" fontId="25" fillId="4" borderId="48" xfId="6" applyFont="1" applyFill="1" applyBorder="1" applyAlignment="1">
      <alignment horizontal="center" vertical="center"/>
    </xf>
    <xf numFmtId="0" fontId="25" fillId="4" borderId="54" xfId="6" applyFont="1" applyFill="1" applyBorder="1" applyAlignment="1">
      <alignment horizontal="center" vertical="center"/>
    </xf>
    <xf numFmtId="0" fontId="25" fillId="4" borderId="45" xfId="6" applyFont="1" applyFill="1" applyBorder="1" applyAlignment="1">
      <alignment horizontal="center" vertical="center"/>
    </xf>
    <xf numFmtId="178" fontId="23" fillId="5" borderId="65" xfId="6" applyNumberFormat="1" applyFont="1" applyFill="1" applyBorder="1" applyAlignment="1">
      <alignment horizontal="right" vertical="center" shrinkToFit="1"/>
    </xf>
    <xf numFmtId="178" fontId="23" fillId="5" borderId="42" xfId="6" applyNumberFormat="1" applyFont="1" applyFill="1" applyBorder="1" applyAlignment="1">
      <alignment horizontal="right" vertical="center" shrinkToFit="1"/>
    </xf>
    <xf numFmtId="0" fontId="25" fillId="4" borderId="40" xfId="6" applyFont="1" applyFill="1" applyBorder="1" applyAlignment="1">
      <alignment horizontal="center" vertical="center"/>
    </xf>
    <xf numFmtId="0" fontId="26" fillId="4" borderId="50" xfId="6" applyFont="1" applyFill="1" applyBorder="1" applyAlignment="1">
      <alignment horizontal="center" vertical="center" wrapText="1"/>
    </xf>
    <xf numFmtId="0" fontId="26" fillId="4" borderId="52" xfId="6" applyFont="1" applyFill="1" applyBorder="1" applyAlignment="1">
      <alignment horizontal="center" vertical="center" wrapText="1"/>
    </xf>
    <xf numFmtId="178" fontId="25" fillId="4" borderId="50" xfId="5" applyNumberFormat="1" applyFont="1" applyFill="1" applyBorder="1" applyAlignment="1">
      <alignment horizontal="center" vertical="center" wrapText="1"/>
    </xf>
    <xf numFmtId="178" fontId="25" fillId="4" borderId="52" xfId="5" applyNumberFormat="1" applyFont="1" applyFill="1" applyBorder="1" applyAlignment="1">
      <alignment horizontal="center" vertical="center" wrapText="1"/>
    </xf>
    <xf numFmtId="178" fontId="25" fillId="4" borderId="246" xfId="6" applyNumberFormat="1" applyFont="1" applyFill="1" applyBorder="1" applyAlignment="1">
      <alignment horizontal="center" vertical="center" shrinkToFit="1"/>
    </xf>
    <xf numFmtId="178" fontId="25" fillId="4" borderId="247" xfId="6" applyNumberFormat="1" applyFont="1" applyFill="1" applyBorder="1" applyAlignment="1">
      <alignment horizontal="center" vertical="center" shrinkToFit="1"/>
    </xf>
    <xf numFmtId="178" fontId="25" fillId="4" borderId="248" xfId="6" applyNumberFormat="1" applyFont="1" applyFill="1" applyBorder="1" applyAlignment="1">
      <alignment horizontal="center" vertical="center" shrinkToFit="1"/>
    </xf>
    <xf numFmtId="178" fontId="25" fillId="4" borderId="51" xfId="6" applyNumberFormat="1" applyFont="1" applyFill="1" applyBorder="1" applyAlignment="1">
      <alignment horizontal="center" vertical="center" shrinkToFit="1"/>
    </xf>
    <xf numFmtId="178" fontId="23" fillId="5" borderId="188" xfId="5" applyNumberFormat="1" applyFont="1" applyFill="1" applyBorder="1" applyAlignment="1">
      <alignment horizontal="right" vertical="center"/>
    </xf>
    <xf numFmtId="178" fontId="23" fillId="5" borderId="72" xfId="5" applyNumberFormat="1" applyFont="1" applyFill="1" applyBorder="1" applyAlignment="1">
      <alignment horizontal="right" vertical="center"/>
    </xf>
    <xf numFmtId="0" fontId="26" fillId="4" borderId="40" xfId="6" applyFont="1" applyFill="1" applyBorder="1" applyAlignment="1">
      <alignment horizontal="center" vertical="center" wrapText="1"/>
    </xf>
    <xf numFmtId="0" fontId="26" fillId="4" borderId="72" xfId="6" applyFont="1" applyFill="1" applyBorder="1" applyAlignment="1">
      <alignment horizontal="center" vertical="center" wrapText="1"/>
    </xf>
  </cellXfs>
  <cellStyles count="10">
    <cellStyle name="桁区切り" xfId="1" builtinId="6"/>
    <cellStyle name="桁区切り 2" xfId="2"/>
    <cellStyle name="桁区切り 2 2" xfId="9"/>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32">
    <dxf>
      <fill>
        <patternFill>
          <bgColor rgb="FFFF0000"/>
        </patternFill>
      </fill>
    </dxf>
    <dxf>
      <fill>
        <patternFill>
          <bgColor rgb="FFFF0000"/>
        </patternFill>
      </fill>
    </dxf>
    <dxf>
      <fill>
        <patternFill>
          <bgColor rgb="FFFFCCFF"/>
        </patternFill>
      </fill>
    </dxf>
    <dxf>
      <fill>
        <patternFill>
          <bgColor rgb="FFFFCCFF"/>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s>
  <tableStyles count="0" defaultTableStyle="TableStyleMedium2" defaultPivotStyle="PivotStyleLight16"/>
  <colors>
    <mruColors>
      <color rgb="FFFF99CC"/>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179979</xdr:colOff>
      <xdr:row>20</xdr:row>
      <xdr:rowOff>142914</xdr:rowOff>
    </xdr:from>
    <xdr:to>
      <xdr:col>9</xdr:col>
      <xdr:colOff>169446</xdr:colOff>
      <xdr:row>21</xdr:row>
      <xdr:rowOff>153361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5995" y="4507667"/>
          <a:ext cx="3003973" cy="240721"/>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5</xdr:col>
      <xdr:colOff>334945</xdr:colOff>
      <xdr:row>17</xdr:row>
      <xdr:rowOff>31401</xdr:rowOff>
    </xdr:from>
    <xdr:to>
      <xdr:col>11</xdr:col>
      <xdr:colOff>1161840</xdr:colOff>
      <xdr:row>18</xdr:row>
      <xdr:rowOff>198874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01786" y="3705330"/>
          <a:ext cx="3652994" cy="397747"/>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73269</xdr:colOff>
      <xdr:row>32</xdr:row>
      <xdr:rowOff>52335</xdr:rowOff>
    </xdr:from>
    <xdr:to>
      <xdr:col>15</xdr:col>
      <xdr:colOff>1099038</xdr:colOff>
      <xdr:row>45</xdr:row>
      <xdr:rowOff>198873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310824" y="7180384"/>
          <a:ext cx="3318049" cy="314011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62801</xdr:colOff>
      <xdr:row>8</xdr:row>
      <xdr:rowOff>0</xdr:rowOff>
    </xdr:from>
    <xdr:to>
      <xdr:col>18</xdr:col>
      <xdr:colOff>1172308</xdr:colOff>
      <xdr:row>25</xdr:row>
      <xdr:rowOff>198874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09230" y="1611923"/>
          <a:ext cx="3443655" cy="43333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11207</xdr:colOff>
      <xdr:row>50</xdr:row>
      <xdr:rowOff>22411</xdr:rowOff>
    </xdr:from>
    <xdr:to>
      <xdr:col>12</xdr:col>
      <xdr:colOff>1152113</xdr:colOff>
      <xdr:row>60</xdr:row>
      <xdr:rowOff>189884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485531" y="11542058"/>
          <a:ext cx="1140906" cy="240865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6</xdr:col>
      <xdr:colOff>857248</xdr:colOff>
      <xdr:row>4</xdr:row>
      <xdr:rowOff>169333</xdr:rowOff>
    </xdr:from>
    <xdr:to>
      <xdr:col>12</xdr:col>
      <xdr:colOff>582084</xdr:colOff>
      <xdr:row>6</xdr:row>
      <xdr:rowOff>137584</xdr:rowOff>
    </xdr:to>
    <xdr:sp macro="" textlink="">
      <xdr:nvSpPr>
        <xdr:cNvPr id="21" name="正方形/長方形 20"/>
        <xdr:cNvSpPr>
          <a:spLocks noChangeArrowheads="1"/>
        </xdr:cNvSpPr>
      </xdr:nvSpPr>
      <xdr:spPr bwMode="auto">
        <a:xfrm>
          <a:off x="4243915" y="2222500"/>
          <a:ext cx="3778252" cy="43391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400" b="1">
              <a:latin typeface="Calibri" panose="020F0502020204030204"/>
              <a:ea typeface="ＭＳ Ｐゴシック" panose="020B0600070205080204" pitchFamily="50" charset="-128"/>
            </a:rPr>
            <a:t>青セルには自動計算式が設定されています。</a:t>
          </a:r>
        </a:p>
      </xdr:txBody>
    </xdr:sp>
    <xdr:clientData/>
  </xdr:twoCellAnchor>
  <xdr:twoCellAnchor>
    <xdr:from>
      <xdr:col>2</xdr:col>
      <xdr:colOff>0</xdr:colOff>
      <xdr:row>16</xdr:row>
      <xdr:rowOff>163286</xdr:rowOff>
    </xdr:from>
    <xdr:to>
      <xdr:col>6</xdr:col>
      <xdr:colOff>40821</xdr:colOff>
      <xdr:row>18</xdr:row>
      <xdr:rowOff>167951</xdr:rowOff>
    </xdr:to>
    <xdr:sp macro="" textlink="">
      <xdr:nvSpPr>
        <xdr:cNvPr id="22" name="角丸四角形 15"/>
        <xdr:cNvSpPr/>
      </xdr:nvSpPr>
      <xdr:spPr>
        <a:xfrm>
          <a:off x="2041071" y="3918857"/>
          <a:ext cx="1401536" cy="467308"/>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136073</xdr:colOff>
      <xdr:row>16</xdr:row>
      <xdr:rowOff>108857</xdr:rowOff>
    </xdr:from>
    <xdr:to>
      <xdr:col>10</xdr:col>
      <xdr:colOff>299358</xdr:colOff>
      <xdr:row>19</xdr:row>
      <xdr:rowOff>1295</xdr:rowOff>
    </xdr:to>
    <xdr:sp macro="" textlink="">
      <xdr:nvSpPr>
        <xdr:cNvPr id="23" name="正方形/長方形 22"/>
        <xdr:cNvSpPr>
          <a:spLocks noChangeArrowheads="1"/>
        </xdr:cNvSpPr>
      </xdr:nvSpPr>
      <xdr:spPr bwMode="auto">
        <a:xfrm>
          <a:off x="3537859" y="3864428"/>
          <a:ext cx="2680606"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3</a:t>
          </a:r>
          <a:r>
            <a:rPr lang="ja-JP" altLang="en-US" sz="1300" b="1">
              <a:latin typeface="Calibri" panose="020F0502020204030204"/>
              <a:ea typeface="ＭＳ Ｐゴシック" panose="020B0600070205080204" pitchFamily="50" charset="-128"/>
            </a:rPr>
            <a:t>の合計額が自動で入ります</a:t>
          </a:r>
        </a:p>
      </xdr:txBody>
    </xdr:sp>
    <xdr:clientData/>
  </xdr:twoCellAnchor>
  <xdr:twoCellAnchor>
    <xdr:from>
      <xdr:col>2</xdr:col>
      <xdr:colOff>16329</xdr:colOff>
      <xdr:row>49</xdr:row>
      <xdr:rowOff>0</xdr:rowOff>
    </xdr:from>
    <xdr:to>
      <xdr:col>6</xdr:col>
      <xdr:colOff>57150</xdr:colOff>
      <xdr:row>59</xdr:row>
      <xdr:rowOff>102599</xdr:rowOff>
    </xdr:to>
    <xdr:sp macro="" textlink="">
      <xdr:nvSpPr>
        <xdr:cNvPr id="24" name="角丸四角形 15"/>
        <xdr:cNvSpPr/>
      </xdr:nvSpPr>
      <xdr:spPr>
        <a:xfrm>
          <a:off x="2057400" y="11606893"/>
          <a:ext cx="1401536" cy="241581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424544</xdr:colOff>
      <xdr:row>46</xdr:row>
      <xdr:rowOff>81642</xdr:rowOff>
    </xdr:from>
    <xdr:to>
      <xdr:col>6</xdr:col>
      <xdr:colOff>1279070</xdr:colOff>
      <xdr:row>48</xdr:row>
      <xdr:rowOff>140051</xdr:rowOff>
    </xdr:to>
    <xdr:sp macro="" textlink="">
      <xdr:nvSpPr>
        <xdr:cNvPr id="25" name="正方形/長方形 24"/>
        <xdr:cNvSpPr>
          <a:spLocks noChangeArrowheads="1"/>
        </xdr:cNvSpPr>
      </xdr:nvSpPr>
      <xdr:spPr bwMode="auto">
        <a:xfrm>
          <a:off x="1172937" y="10994571"/>
          <a:ext cx="3507919" cy="52105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記載の初日～最終日が自動で入ります</a:t>
          </a:r>
        </a:p>
      </xdr:txBody>
    </xdr:sp>
    <xdr:clientData/>
  </xdr:twoCellAnchor>
  <xdr:twoCellAnchor>
    <xdr:from>
      <xdr:col>11</xdr:col>
      <xdr:colOff>13607</xdr:colOff>
      <xdr:row>49</xdr:row>
      <xdr:rowOff>204107</xdr:rowOff>
    </xdr:from>
    <xdr:to>
      <xdr:col>12</xdr:col>
      <xdr:colOff>27214</xdr:colOff>
      <xdr:row>54</xdr:row>
      <xdr:rowOff>27214</xdr:rowOff>
    </xdr:to>
    <xdr:sp macro="" textlink="">
      <xdr:nvSpPr>
        <xdr:cNvPr id="26" name="角丸四角形 15"/>
        <xdr:cNvSpPr/>
      </xdr:nvSpPr>
      <xdr:spPr>
        <a:xfrm>
          <a:off x="6300107" y="11811000"/>
          <a:ext cx="1224643" cy="9797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176895</xdr:colOff>
      <xdr:row>51</xdr:row>
      <xdr:rowOff>149678</xdr:rowOff>
    </xdr:from>
    <xdr:to>
      <xdr:col>10</xdr:col>
      <xdr:colOff>299358</xdr:colOff>
      <xdr:row>56</xdr:row>
      <xdr:rowOff>222468</xdr:rowOff>
    </xdr:to>
    <xdr:sp macro="" textlink="">
      <xdr:nvSpPr>
        <xdr:cNvPr id="27" name="正方形/長方形 26"/>
        <xdr:cNvSpPr>
          <a:spLocks noChangeArrowheads="1"/>
        </xdr:cNvSpPr>
      </xdr:nvSpPr>
      <xdr:spPr bwMode="auto">
        <a:xfrm>
          <a:off x="3578681" y="12219214"/>
          <a:ext cx="2639784" cy="122939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から各合計額が自動では入ります。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が複数枚ある場合は、合計額を、手入力してください。</a:t>
          </a:r>
          <a:endParaRPr lang="en-US" altLang="ja-JP" sz="1300" b="1">
            <a:latin typeface="Calibri" panose="020F0502020204030204"/>
            <a:ea typeface="ＭＳ Ｐゴシック" panose="020B0600070205080204" pitchFamily="50" charset="-128"/>
          </a:endParaRPr>
        </a:p>
      </xdr:txBody>
    </xdr:sp>
    <xdr:clientData/>
  </xdr:twoCellAnchor>
  <xdr:twoCellAnchor>
    <xdr:from>
      <xdr:col>11</xdr:col>
      <xdr:colOff>0</xdr:colOff>
      <xdr:row>55</xdr:row>
      <xdr:rowOff>1</xdr:rowOff>
    </xdr:from>
    <xdr:to>
      <xdr:col>12</xdr:col>
      <xdr:colOff>13607</xdr:colOff>
      <xdr:row>59</xdr:row>
      <xdr:rowOff>54429</xdr:rowOff>
    </xdr:to>
    <xdr:sp macro="" textlink="">
      <xdr:nvSpPr>
        <xdr:cNvPr id="28" name="角丸四角形 15"/>
        <xdr:cNvSpPr/>
      </xdr:nvSpPr>
      <xdr:spPr>
        <a:xfrm>
          <a:off x="6286500" y="12994822"/>
          <a:ext cx="1224643" cy="9797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1279070</xdr:colOff>
      <xdr:row>22</xdr:row>
      <xdr:rowOff>163288</xdr:rowOff>
    </xdr:from>
    <xdr:to>
      <xdr:col>6</xdr:col>
      <xdr:colOff>27213</xdr:colOff>
      <xdr:row>28</xdr:row>
      <xdr:rowOff>81643</xdr:rowOff>
    </xdr:to>
    <xdr:sp macro="" textlink="">
      <xdr:nvSpPr>
        <xdr:cNvPr id="29" name="角丸四角形 15"/>
        <xdr:cNvSpPr/>
      </xdr:nvSpPr>
      <xdr:spPr>
        <a:xfrm>
          <a:off x="2027463" y="5306788"/>
          <a:ext cx="1401536" cy="130628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190500</xdr:colOff>
      <xdr:row>20</xdr:row>
      <xdr:rowOff>0</xdr:rowOff>
    </xdr:from>
    <xdr:to>
      <xdr:col>12</xdr:col>
      <xdr:colOff>421821</xdr:colOff>
      <xdr:row>22</xdr:row>
      <xdr:rowOff>108857</xdr:rowOff>
    </xdr:to>
    <xdr:sp macro="" textlink="">
      <xdr:nvSpPr>
        <xdr:cNvPr id="30" name="正方形/長方形 29"/>
        <xdr:cNvSpPr>
          <a:spLocks noChangeArrowheads="1"/>
        </xdr:cNvSpPr>
      </xdr:nvSpPr>
      <xdr:spPr bwMode="auto">
        <a:xfrm>
          <a:off x="3252107" y="4680857"/>
          <a:ext cx="4667250" cy="5715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様式２・様式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別紙のワークショップ指導者数・時間に係属します。該当する指導時間の行へ御記入下さい。</a:t>
          </a:r>
        </a:p>
      </xdr:txBody>
    </xdr:sp>
    <xdr:clientData/>
  </xdr:twoCellAnchor>
  <xdr:twoCellAnchor>
    <xdr:from>
      <xdr:col>11</xdr:col>
      <xdr:colOff>27215</xdr:colOff>
      <xdr:row>22</xdr:row>
      <xdr:rowOff>217714</xdr:rowOff>
    </xdr:from>
    <xdr:to>
      <xdr:col>12</xdr:col>
      <xdr:colOff>27214</xdr:colOff>
      <xdr:row>27</xdr:row>
      <xdr:rowOff>204107</xdr:rowOff>
    </xdr:to>
    <xdr:sp macro="" textlink="">
      <xdr:nvSpPr>
        <xdr:cNvPr id="31" name="角丸四角形 15"/>
        <xdr:cNvSpPr/>
      </xdr:nvSpPr>
      <xdr:spPr>
        <a:xfrm>
          <a:off x="6313715" y="5361214"/>
          <a:ext cx="1211035" cy="114300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13608</xdr:colOff>
      <xdr:row>31</xdr:row>
      <xdr:rowOff>421823</xdr:rowOff>
    </xdr:from>
    <xdr:to>
      <xdr:col>12</xdr:col>
      <xdr:colOff>13607</xdr:colOff>
      <xdr:row>39</xdr:row>
      <xdr:rowOff>54429</xdr:rowOff>
    </xdr:to>
    <xdr:sp macro="" textlink="">
      <xdr:nvSpPr>
        <xdr:cNvPr id="32" name="角丸四角形 15"/>
        <xdr:cNvSpPr/>
      </xdr:nvSpPr>
      <xdr:spPr>
        <a:xfrm>
          <a:off x="6300108" y="7647216"/>
          <a:ext cx="1211035" cy="170089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108857</xdr:colOff>
      <xdr:row>39</xdr:row>
      <xdr:rowOff>122464</xdr:rowOff>
    </xdr:from>
    <xdr:to>
      <xdr:col>11</xdr:col>
      <xdr:colOff>530678</xdr:colOff>
      <xdr:row>42</xdr:row>
      <xdr:rowOff>0</xdr:rowOff>
    </xdr:to>
    <xdr:sp macro="" textlink="">
      <xdr:nvSpPr>
        <xdr:cNvPr id="33" name="正方形/長方形 32"/>
        <xdr:cNvSpPr>
          <a:spLocks noChangeArrowheads="1"/>
        </xdr:cNvSpPr>
      </xdr:nvSpPr>
      <xdr:spPr bwMode="auto">
        <a:xfrm>
          <a:off x="2149928" y="9416143"/>
          <a:ext cx="4667250" cy="5715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業者へ発注する場合は、業者名、個人事業者へ発注する場合は個人名を記入してください。（省略不可）</a:t>
          </a:r>
        </a:p>
      </xdr:txBody>
    </xdr:sp>
    <xdr:clientData/>
  </xdr:twoCellAnchor>
  <xdr:twoCellAnchor>
    <xdr:from>
      <xdr:col>5</xdr:col>
      <xdr:colOff>272144</xdr:colOff>
      <xdr:row>31</xdr:row>
      <xdr:rowOff>353786</xdr:rowOff>
    </xdr:from>
    <xdr:to>
      <xdr:col>7</xdr:col>
      <xdr:colOff>68035</xdr:colOff>
      <xdr:row>38</xdr:row>
      <xdr:rowOff>217714</xdr:rowOff>
    </xdr:to>
    <xdr:sp macro="" textlink="">
      <xdr:nvSpPr>
        <xdr:cNvPr id="34" name="角丸四角形 15"/>
        <xdr:cNvSpPr/>
      </xdr:nvSpPr>
      <xdr:spPr>
        <a:xfrm>
          <a:off x="3333751" y="7579179"/>
          <a:ext cx="1551213" cy="170089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326572</xdr:colOff>
      <xdr:row>29</xdr:row>
      <xdr:rowOff>136072</xdr:rowOff>
    </xdr:from>
    <xdr:to>
      <xdr:col>12</xdr:col>
      <xdr:colOff>571500</xdr:colOff>
      <xdr:row>31</xdr:row>
      <xdr:rowOff>54429</xdr:rowOff>
    </xdr:to>
    <xdr:sp macro="" textlink="">
      <xdr:nvSpPr>
        <xdr:cNvPr id="36" name="正方形/長方形 35"/>
        <xdr:cNvSpPr>
          <a:spLocks noChangeArrowheads="1"/>
        </xdr:cNvSpPr>
      </xdr:nvSpPr>
      <xdr:spPr bwMode="auto">
        <a:xfrm>
          <a:off x="5878286" y="6898822"/>
          <a:ext cx="2190750" cy="3810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15</xdr:col>
      <xdr:colOff>1172937</xdr:colOff>
      <xdr:row>30</xdr:row>
      <xdr:rowOff>217715</xdr:rowOff>
    </xdr:from>
    <xdr:to>
      <xdr:col>18</xdr:col>
      <xdr:colOff>40821</xdr:colOff>
      <xdr:row>39</xdr:row>
      <xdr:rowOff>27214</xdr:rowOff>
    </xdr:to>
    <xdr:sp macro="" textlink="">
      <xdr:nvSpPr>
        <xdr:cNvPr id="37" name="角丸四角形 15"/>
        <xdr:cNvSpPr/>
      </xdr:nvSpPr>
      <xdr:spPr>
        <a:xfrm>
          <a:off x="12208330" y="7211786"/>
          <a:ext cx="2569027" cy="210910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27214</xdr:colOff>
      <xdr:row>30</xdr:row>
      <xdr:rowOff>54428</xdr:rowOff>
    </xdr:from>
    <xdr:to>
      <xdr:col>15</xdr:col>
      <xdr:colOff>1047749</xdr:colOff>
      <xdr:row>46</xdr:row>
      <xdr:rowOff>217714</xdr:rowOff>
    </xdr:to>
    <xdr:sp macro="" textlink="">
      <xdr:nvSpPr>
        <xdr:cNvPr id="38" name="正方形/長方形 37"/>
        <xdr:cNvSpPr>
          <a:spLocks noChangeArrowheads="1"/>
        </xdr:cNvSpPr>
      </xdr:nvSpPr>
      <xdr:spPr bwMode="auto">
        <a:xfrm>
          <a:off x="9647464" y="7048499"/>
          <a:ext cx="2435678" cy="408214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300" b="1">
              <a:latin typeface="Calibri" panose="020F0502020204030204"/>
              <a:ea typeface="ＭＳ Ｐゴシック" panose="020B0600070205080204" pitchFamily="50" charset="-128"/>
            </a:rPr>
            <a:t>・団体規定</a:t>
          </a:r>
        </a:p>
        <a:p>
          <a:pPr>
            <a:defRPr/>
          </a:pPr>
          <a:r>
            <a:rPr lang="ja-JP" altLang="en-US" sz="1300" b="1">
              <a:latin typeface="Calibri" panose="020F0502020204030204"/>
              <a:ea typeface="ＭＳ Ｐゴシック" panose="020B0600070205080204" pitchFamily="50" charset="-128"/>
            </a:rPr>
            <a:t>・過去請求実績</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⇒見積時に御提出ください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●外部へ発注又は購入を予定する場合</a:t>
          </a:r>
        </a:p>
        <a:p>
          <a:pPr>
            <a:defRPr/>
          </a:pPr>
          <a:r>
            <a:rPr lang="ja-JP" altLang="en-US" sz="1300" b="1">
              <a:latin typeface="Calibri" panose="020F0502020204030204"/>
              <a:ea typeface="ＭＳ Ｐゴシック" panose="020B0600070205080204" pitchFamily="50" charset="-128"/>
            </a:rPr>
            <a:t>・見積書</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・契約書</a:t>
          </a:r>
        </a:p>
        <a:p>
          <a:pPr>
            <a:defRPr/>
          </a:pPr>
          <a:r>
            <a:rPr lang="ja-JP" altLang="en-US" sz="1300" b="1">
              <a:latin typeface="Calibri" panose="020F0502020204030204"/>
              <a:ea typeface="ＭＳ Ｐゴシック" panose="020B0600070205080204" pitchFamily="50" charset="-128"/>
            </a:rPr>
            <a:t>・内訳試算表</a:t>
          </a:r>
        </a:p>
        <a:p>
          <a:pPr>
            <a:defRPr/>
          </a:pPr>
          <a:r>
            <a:rPr lang="ja-JP" altLang="en-US" sz="1300" b="1">
              <a:latin typeface="Calibri" panose="020F0502020204030204"/>
              <a:ea typeface="ＭＳ Ｐゴシック" panose="020B0600070205080204" pitchFamily="50" charset="-128"/>
            </a:rPr>
            <a:t>・料金検索表</a:t>
          </a:r>
        </a:p>
        <a:p>
          <a:pPr>
            <a:defRPr/>
          </a:pPr>
          <a:r>
            <a:rPr lang="ja-JP" altLang="en-US" sz="1300" b="1">
              <a:latin typeface="Calibri" panose="020F0502020204030204"/>
              <a:ea typeface="ＭＳ Ｐゴシック" panose="020B0600070205080204" pitchFamily="50" charset="-128"/>
            </a:rPr>
            <a:t>⇒提出は任意となりますが、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　団体内で必ず保管してください</a:t>
          </a:r>
        </a:p>
      </xdr:txBody>
    </xdr:sp>
    <xdr:clientData/>
  </xdr:twoCellAnchor>
  <xdr:twoCellAnchor>
    <xdr:from>
      <xdr:col>13</xdr:col>
      <xdr:colOff>900795</xdr:colOff>
      <xdr:row>53</xdr:row>
      <xdr:rowOff>149681</xdr:rowOff>
    </xdr:from>
    <xdr:to>
      <xdr:col>17</xdr:col>
      <xdr:colOff>272142</xdr:colOff>
      <xdr:row>56</xdr:row>
      <xdr:rowOff>217714</xdr:rowOff>
    </xdr:to>
    <xdr:sp macro="" textlink="">
      <xdr:nvSpPr>
        <xdr:cNvPr id="40" name="角丸四角形 15"/>
        <xdr:cNvSpPr/>
      </xdr:nvSpPr>
      <xdr:spPr>
        <a:xfrm>
          <a:off x="9554938" y="12681860"/>
          <a:ext cx="4201883" cy="76199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17</xdr:col>
      <xdr:colOff>381000</xdr:colOff>
      <xdr:row>52</xdr:row>
      <xdr:rowOff>217713</xdr:rowOff>
    </xdr:from>
    <xdr:to>
      <xdr:col>21</xdr:col>
      <xdr:colOff>108857</xdr:colOff>
      <xdr:row>58</xdr:row>
      <xdr:rowOff>1</xdr:rowOff>
    </xdr:to>
    <xdr:sp macro="" textlink="">
      <xdr:nvSpPr>
        <xdr:cNvPr id="41" name="正方形/長方形 40"/>
        <xdr:cNvSpPr>
          <a:spLocks noChangeArrowheads="1"/>
        </xdr:cNvSpPr>
      </xdr:nvSpPr>
      <xdr:spPr bwMode="auto">
        <a:xfrm>
          <a:off x="13865679" y="12518570"/>
          <a:ext cx="2666999" cy="117021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概算払いの要否を御記入ください。</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未記入の場合は、不要と判断させていただきます。</a:t>
          </a:r>
        </a:p>
      </xdr:txBody>
    </xdr:sp>
    <xdr:clientData/>
  </xdr:twoCellAnchor>
  <xdr:twoCellAnchor>
    <xdr:from>
      <xdr:col>15</xdr:col>
      <xdr:colOff>2721</xdr:colOff>
      <xdr:row>8</xdr:row>
      <xdr:rowOff>29935</xdr:rowOff>
    </xdr:from>
    <xdr:to>
      <xdr:col>16</xdr:col>
      <xdr:colOff>81643</xdr:colOff>
      <xdr:row>26</xdr:row>
      <xdr:rowOff>13606</xdr:rowOff>
    </xdr:to>
    <xdr:sp macro="" textlink="">
      <xdr:nvSpPr>
        <xdr:cNvPr id="44" name="角丸四角形 15"/>
        <xdr:cNvSpPr/>
      </xdr:nvSpPr>
      <xdr:spPr>
        <a:xfrm>
          <a:off x="11038114" y="1649185"/>
          <a:ext cx="1276350" cy="443320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329295</xdr:colOff>
      <xdr:row>14</xdr:row>
      <xdr:rowOff>220435</xdr:rowOff>
    </xdr:from>
    <xdr:to>
      <xdr:col>18</xdr:col>
      <xdr:colOff>506186</xdr:colOff>
      <xdr:row>18</xdr:row>
      <xdr:rowOff>95250</xdr:rowOff>
    </xdr:to>
    <xdr:sp macro="" textlink="">
      <xdr:nvSpPr>
        <xdr:cNvPr id="45" name="正方形/長方形 44"/>
        <xdr:cNvSpPr>
          <a:spLocks noChangeArrowheads="1"/>
        </xdr:cNvSpPr>
      </xdr:nvSpPr>
      <xdr:spPr bwMode="auto">
        <a:xfrm>
          <a:off x="12530820" y="3382735"/>
          <a:ext cx="2672441" cy="86541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各項目の合計額が反映されます</a:t>
          </a:r>
          <a:endParaRPr lang="en-US" altLang="ja-JP" sz="1300" b="1">
            <a:latin typeface="Calibri" panose="020F0502020204030204"/>
            <a:ea typeface="ＭＳ Ｐゴシック" panose="020B060007020508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行の追加等行った場合は、計算式の見直しを行ってください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xdr:txBody>
    </xdr:sp>
    <xdr:clientData/>
  </xdr:twoCellAnchor>
  <xdr:twoCellAnchor>
    <xdr:from>
      <xdr:col>0</xdr:col>
      <xdr:colOff>161925</xdr:colOff>
      <xdr:row>0</xdr:row>
      <xdr:rowOff>333375</xdr:rowOff>
    </xdr:from>
    <xdr:to>
      <xdr:col>2</xdr:col>
      <xdr:colOff>28575</xdr:colOff>
      <xdr:row>0</xdr:row>
      <xdr:rowOff>972741</xdr:rowOff>
    </xdr:to>
    <xdr:sp macro="" textlink="">
      <xdr:nvSpPr>
        <xdr:cNvPr id="46" name="正方形/長方形 45"/>
        <xdr:cNvSpPr>
          <a:spLocks noChangeArrowheads="1"/>
        </xdr:cNvSpPr>
      </xdr:nvSpPr>
      <xdr:spPr bwMode="auto">
        <a:xfrm>
          <a:off x="161925" y="333375"/>
          <a:ext cx="1895475" cy="6393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142875</xdr:colOff>
      <xdr:row>0</xdr:row>
      <xdr:rowOff>333375</xdr:rowOff>
    </xdr:from>
    <xdr:to>
      <xdr:col>6</xdr:col>
      <xdr:colOff>361950</xdr:colOff>
      <xdr:row>0</xdr:row>
      <xdr:rowOff>994682</xdr:rowOff>
    </xdr:to>
    <xdr:sp macro="" textlink="">
      <xdr:nvSpPr>
        <xdr:cNvPr id="47" name="正方形/長方形 46"/>
        <xdr:cNvSpPr>
          <a:spLocks noChangeArrowheads="1"/>
        </xdr:cNvSpPr>
      </xdr:nvSpPr>
      <xdr:spPr bwMode="auto">
        <a:xfrm>
          <a:off x="2171700" y="333375"/>
          <a:ext cx="1590675" cy="66130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466725</xdr:colOff>
      <xdr:row>0</xdr:row>
      <xdr:rowOff>323850</xdr:rowOff>
    </xdr:from>
    <xdr:to>
      <xdr:col>10</xdr:col>
      <xdr:colOff>133350</xdr:colOff>
      <xdr:row>0</xdr:row>
      <xdr:rowOff>985157</xdr:rowOff>
    </xdr:to>
    <xdr:sp macro="" textlink="">
      <xdr:nvSpPr>
        <xdr:cNvPr id="48" name="正方形/長方形 47"/>
        <xdr:cNvSpPr>
          <a:spLocks noChangeArrowheads="1"/>
        </xdr:cNvSpPr>
      </xdr:nvSpPr>
      <xdr:spPr bwMode="auto">
        <a:xfrm>
          <a:off x="3867150" y="323850"/>
          <a:ext cx="2162175" cy="66130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10</xdr:col>
      <xdr:colOff>219076</xdr:colOff>
      <xdr:row>0</xdr:row>
      <xdr:rowOff>323850</xdr:rowOff>
    </xdr:from>
    <xdr:to>
      <xdr:col>12</xdr:col>
      <xdr:colOff>209551</xdr:colOff>
      <xdr:row>0</xdr:row>
      <xdr:rowOff>985157</xdr:rowOff>
    </xdr:to>
    <xdr:sp macro="" textlink="">
      <xdr:nvSpPr>
        <xdr:cNvPr id="49" name="正方形/長方形 48"/>
        <xdr:cNvSpPr>
          <a:spLocks noChangeArrowheads="1"/>
        </xdr:cNvSpPr>
      </xdr:nvSpPr>
      <xdr:spPr bwMode="auto">
        <a:xfrm>
          <a:off x="6115051" y="323850"/>
          <a:ext cx="1562100" cy="661307"/>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12</xdr:col>
      <xdr:colOff>314325</xdr:colOff>
      <xdr:row>0</xdr:row>
      <xdr:rowOff>323850</xdr:rowOff>
    </xdr:from>
    <xdr:to>
      <xdr:col>14</xdr:col>
      <xdr:colOff>695325</xdr:colOff>
      <xdr:row>0</xdr:row>
      <xdr:rowOff>985157</xdr:rowOff>
    </xdr:to>
    <xdr:sp macro="" textlink="">
      <xdr:nvSpPr>
        <xdr:cNvPr id="50" name="正方形/長方形 49"/>
        <xdr:cNvSpPr>
          <a:spLocks noChangeArrowheads="1"/>
        </xdr:cNvSpPr>
      </xdr:nvSpPr>
      <xdr:spPr bwMode="auto">
        <a:xfrm>
          <a:off x="7781925" y="323850"/>
          <a:ext cx="2514600" cy="661307"/>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139382</xdr:colOff>
      <xdr:row>11</xdr:row>
      <xdr:rowOff>141678</xdr:rowOff>
    </xdr:from>
    <xdr:to>
      <xdr:col>35</xdr:col>
      <xdr:colOff>53457</xdr:colOff>
      <xdr:row>12</xdr:row>
      <xdr:rowOff>155901</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5888000" y="1452766"/>
          <a:ext cx="8363310"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メディア関連の場合は何回目のワークショップかを水色箇所に記入。薄オレンジセルに日付を記入。</a:t>
          </a:r>
        </a:p>
      </xdr:txBody>
    </xdr:sp>
    <xdr:clientData/>
  </xdr:twoCellAnchor>
  <xdr:twoCellAnchor>
    <xdr:from>
      <xdr:col>6</xdr:col>
      <xdr:colOff>13607</xdr:colOff>
      <xdr:row>16</xdr:row>
      <xdr:rowOff>0</xdr:rowOff>
    </xdr:from>
    <xdr:to>
      <xdr:col>8</xdr:col>
      <xdr:colOff>40821</xdr:colOff>
      <xdr:row>22</xdr:row>
      <xdr:rowOff>40820</xdr:rowOff>
    </xdr:to>
    <xdr:sp macro="" textlink="">
      <xdr:nvSpPr>
        <xdr:cNvPr id="3" name="角丸四角形 15"/>
        <xdr:cNvSpPr/>
      </xdr:nvSpPr>
      <xdr:spPr>
        <a:xfrm>
          <a:off x="6204857" y="3823607"/>
          <a:ext cx="762000" cy="14287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27</xdr:col>
      <xdr:colOff>258538</xdr:colOff>
      <xdr:row>2</xdr:row>
      <xdr:rowOff>163286</xdr:rowOff>
    </xdr:from>
    <xdr:to>
      <xdr:col>34</xdr:col>
      <xdr:colOff>122464</xdr:colOff>
      <xdr:row>4</xdr:row>
      <xdr:rowOff>287046</xdr:rowOff>
    </xdr:to>
    <xdr:sp macro="" textlink="">
      <xdr:nvSpPr>
        <xdr:cNvPr id="4" name="正方形/長方形 3"/>
        <xdr:cNvSpPr>
          <a:spLocks noChangeArrowheads="1"/>
        </xdr:cNvSpPr>
      </xdr:nvSpPr>
      <xdr:spPr bwMode="auto">
        <a:xfrm>
          <a:off x="14165038" y="394607"/>
          <a:ext cx="2435676" cy="586403"/>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記号の意味を御確認いただき、プルダウンより選択ください。</a:t>
          </a:r>
        </a:p>
      </xdr:txBody>
    </xdr:sp>
    <xdr:clientData/>
  </xdr:twoCellAnchor>
  <xdr:twoCellAnchor>
    <xdr:from>
      <xdr:col>5</xdr:col>
      <xdr:colOff>1431471</xdr:colOff>
      <xdr:row>45</xdr:row>
      <xdr:rowOff>220436</xdr:rowOff>
    </xdr:from>
    <xdr:to>
      <xdr:col>9</xdr:col>
      <xdr:colOff>40821</xdr:colOff>
      <xdr:row>61</xdr:row>
      <xdr:rowOff>27214</xdr:rowOff>
    </xdr:to>
    <xdr:sp macro="" textlink="">
      <xdr:nvSpPr>
        <xdr:cNvPr id="5" name="角丸四角形 15"/>
        <xdr:cNvSpPr/>
      </xdr:nvSpPr>
      <xdr:spPr>
        <a:xfrm>
          <a:off x="6180364" y="10970079"/>
          <a:ext cx="1153886" cy="350792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19050</xdr:colOff>
      <xdr:row>75</xdr:row>
      <xdr:rowOff>40821</xdr:rowOff>
    </xdr:from>
    <xdr:to>
      <xdr:col>9</xdr:col>
      <xdr:colOff>70757</xdr:colOff>
      <xdr:row>78</xdr:row>
      <xdr:rowOff>16329</xdr:rowOff>
    </xdr:to>
    <xdr:sp macro="" textlink="">
      <xdr:nvSpPr>
        <xdr:cNvPr id="6" name="角丸四角形 15"/>
        <xdr:cNvSpPr/>
      </xdr:nvSpPr>
      <xdr:spPr>
        <a:xfrm>
          <a:off x="6210300" y="18043071"/>
          <a:ext cx="1153886" cy="66947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27</xdr:col>
      <xdr:colOff>285749</xdr:colOff>
      <xdr:row>4</xdr:row>
      <xdr:rowOff>408215</xdr:rowOff>
    </xdr:from>
    <xdr:to>
      <xdr:col>40</xdr:col>
      <xdr:colOff>204106</xdr:colOff>
      <xdr:row>11</xdr:row>
      <xdr:rowOff>95250</xdr:rowOff>
    </xdr:to>
    <xdr:sp macro="" textlink="">
      <xdr:nvSpPr>
        <xdr:cNvPr id="7" name="角丸四角形 15"/>
        <xdr:cNvSpPr/>
      </xdr:nvSpPr>
      <xdr:spPr>
        <a:xfrm>
          <a:off x="14192249" y="1102179"/>
          <a:ext cx="5184321" cy="163285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272143</xdr:colOff>
      <xdr:row>4</xdr:row>
      <xdr:rowOff>40822</xdr:rowOff>
    </xdr:from>
    <xdr:to>
      <xdr:col>13</xdr:col>
      <xdr:colOff>340179</xdr:colOff>
      <xdr:row>9</xdr:row>
      <xdr:rowOff>1296</xdr:rowOff>
    </xdr:to>
    <xdr:sp macro="" textlink="">
      <xdr:nvSpPr>
        <xdr:cNvPr id="8" name="正方形/長方形 7"/>
        <xdr:cNvSpPr>
          <a:spLocks noChangeArrowheads="1"/>
        </xdr:cNvSpPr>
      </xdr:nvSpPr>
      <xdr:spPr bwMode="auto">
        <a:xfrm>
          <a:off x="6463393" y="734786"/>
          <a:ext cx="2639786" cy="1443653"/>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移動起点</a:t>
          </a:r>
          <a:r>
            <a:rPr lang="en-US" altLang="ja-JP" sz="1300" b="1">
              <a:latin typeface="Calibri" panose="020F0502020204030204"/>
              <a:ea typeface="ＭＳ Ｐゴシック" panose="020B0600070205080204" pitchFamily="50" charset="-128"/>
            </a:rPr>
            <a:t>】</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様式４</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と突合せ確認を行います。団体の事務所を起点とする場合は「事務所」、各個人の自宅を起点とする場合は、「自宅</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最寄駅名</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」を記入してください。</a:t>
          </a:r>
        </a:p>
      </xdr:txBody>
    </xdr:sp>
    <xdr:clientData/>
  </xdr:twoCellAnchor>
  <xdr:twoCellAnchor>
    <xdr:from>
      <xdr:col>0</xdr:col>
      <xdr:colOff>122462</xdr:colOff>
      <xdr:row>4</xdr:row>
      <xdr:rowOff>381002</xdr:rowOff>
    </xdr:from>
    <xdr:to>
      <xdr:col>6</xdr:col>
      <xdr:colOff>81643</xdr:colOff>
      <xdr:row>6</xdr:row>
      <xdr:rowOff>81643</xdr:rowOff>
    </xdr:to>
    <xdr:sp macro="" textlink="">
      <xdr:nvSpPr>
        <xdr:cNvPr id="9" name="角丸四角形 15"/>
        <xdr:cNvSpPr/>
      </xdr:nvSpPr>
      <xdr:spPr>
        <a:xfrm>
          <a:off x="122462" y="1074966"/>
          <a:ext cx="6150431" cy="48985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1102179</xdr:colOff>
      <xdr:row>11</xdr:row>
      <xdr:rowOff>163285</xdr:rowOff>
    </xdr:from>
    <xdr:to>
      <xdr:col>6</xdr:col>
      <xdr:colOff>27215</xdr:colOff>
      <xdr:row>15</xdr:row>
      <xdr:rowOff>204106</xdr:rowOff>
    </xdr:to>
    <xdr:sp macro="" textlink="">
      <xdr:nvSpPr>
        <xdr:cNvPr id="11" name="角丸四角形 15"/>
        <xdr:cNvSpPr/>
      </xdr:nvSpPr>
      <xdr:spPr>
        <a:xfrm>
          <a:off x="2571750" y="2803071"/>
          <a:ext cx="3646715" cy="99332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272142</xdr:colOff>
      <xdr:row>22</xdr:row>
      <xdr:rowOff>217716</xdr:rowOff>
    </xdr:from>
    <xdr:to>
      <xdr:col>13</xdr:col>
      <xdr:colOff>340178</xdr:colOff>
      <xdr:row>31</xdr:row>
      <xdr:rowOff>190502</xdr:rowOff>
    </xdr:to>
    <xdr:sp macro="" textlink="">
      <xdr:nvSpPr>
        <xdr:cNvPr id="13" name="正方形/長方形 12"/>
        <xdr:cNvSpPr>
          <a:spLocks noChangeArrowheads="1"/>
        </xdr:cNvSpPr>
      </xdr:nvSpPr>
      <xdr:spPr bwMode="auto">
        <a:xfrm>
          <a:off x="6463392" y="5429252"/>
          <a:ext cx="2639786" cy="219075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人数</a:t>
          </a:r>
          <a:r>
            <a:rPr lang="en-US" altLang="ja-JP" sz="1300" b="1">
              <a:latin typeface="Calibri" panose="020F0502020204030204"/>
              <a:ea typeface="ＭＳ Ｐゴシック" panose="020B0600070205080204" pitchFamily="50" charset="-128"/>
            </a:rPr>
            <a:t>】</a:t>
          </a:r>
        </a:p>
        <a:p>
          <a:pPr>
            <a:defRPr/>
          </a:pPr>
          <a:r>
            <a:rPr lang="ja-JP" altLang="en-US" sz="1300" b="1">
              <a:latin typeface="Calibri" panose="020F0502020204030204"/>
              <a:ea typeface="ＭＳ Ｐゴシック" panose="020B0600070205080204" pitchFamily="50" charset="-128"/>
            </a:rPr>
            <a:t>ワークショップ・本公演それぞれ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１公演当たりの合計人数を記入してください。</a:t>
          </a:r>
        </a:p>
        <a:p>
          <a:pPr>
            <a:defRPr/>
          </a:pPr>
          <a:endParaRPr lang="ja-JP" altLang="en-US"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所属</a:t>
          </a:r>
          <a:r>
            <a:rPr lang="en-US" altLang="ja-JP" sz="1300" b="1">
              <a:latin typeface="Calibri" panose="020F0502020204030204"/>
              <a:ea typeface="ＭＳ Ｐゴシック" panose="020B0600070205080204" pitchFamily="50" charset="-128"/>
            </a:rPr>
            <a:t>】</a:t>
          </a:r>
        </a:p>
        <a:p>
          <a:pPr>
            <a:defRPr/>
          </a:pPr>
          <a:r>
            <a:rPr lang="ja-JP" altLang="en-US" sz="1300" b="1">
              <a:latin typeface="Calibri" panose="020F0502020204030204"/>
              <a:ea typeface="ＭＳ Ｐゴシック" panose="020B0600070205080204" pitchFamily="50" charset="-128"/>
            </a:rPr>
            <a:t>「劇団員」、「楽団員」、「所属事務所名」、「フリー」、「業者名」等を記入してください。</a:t>
          </a:r>
        </a:p>
      </xdr:txBody>
    </xdr:sp>
    <xdr:clientData/>
  </xdr:twoCellAnchor>
  <xdr:twoCellAnchor>
    <xdr:from>
      <xdr:col>2</xdr:col>
      <xdr:colOff>1102179</xdr:colOff>
      <xdr:row>27</xdr:row>
      <xdr:rowOff>312965</xdr:rowOff>
    </xdr:from>
    <xdr:to>
      <xdr:col>6</xdr:col>
      <xdr:colOff>54430</xdr:colOff>
      <xdr:row>32</xdr:row>
      <xdr:rowOff>13608</xdr:rowOff>
    </xdr:to>
    <xdr:sp macro="" textlink="">
      <xdr:nvSpPr>
        <xdr:cNvPr id="14" name="角丸四角形 15"/>
        <xdr:cNvSpPr/>
      </xdr:nvSpPr>
      <xdr:spPr>
        <a:xfrm>
          <a:off x="2571750" y="6681108"/>
          <a:ext cx="3673930" cy="99332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1091294</xdr:colOff>
      <xdr:row>41</xdr:row>
      <xdr:rowOff>152401</xdr:rowOff>
    </xdr:from>
    <xdr:to>
      <xdr:col>6</xdr:col>
      <xdr:colOff>43545</xdr:colOff>
      <xdr:row>46</xdr:row>
      <xdr:rowOff>40822</xdr:rowOff>
    </xdr:to>
    <xdr:sp macro="" textlink="">
      <xdr:nvSpPr>
        <xdr:cNvPr id="15" name="角丸四角形 15"/>
        <xdr:cNvSpPr/>
      </xdr:nvSpPr>
      <xdr:spPr>
        <a:xfrm>
          <a:off x="2560865" y="9786258"/>
          <a:ext cx="3673930" cy="123552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1039587</xdr:colOff>
      <xdr:row>70</xdr:row>
      <xdr:rowOff>209550</xdr:rowOff>
    </xdr:from>
    <xdr:to>
      <xdr:col>5</xdr:col>
      <xdr:colOff>1434195</xdr:colOff>
      <xdr:row>74</xdr:row>
      <xdr:rowOff>220436</xdr:rowOff>
    </xdr:to>
    <xdr:sp macro="" textlink="">
      <xdr:nvSpPr>
        <xdr:cNvPr id="16" name="角丸四角形 15"/>
        <xdr:cNvSpPr/>
      </xdr:nvSpPr>
      <xdr:spPr>
        <a:xfrm>
          <a:off x="2509158" y="16742229"/>
          <a:ext cx="3673930" cy="123552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1387928</xdr:colOff>
      <xdr:row>81</xdr:row>
      <xdr:rowOff>190501</xdr:rowOff>
    </xdr:from>
    <xdr:to>
      <xdr:col>36</xdr:col>
      <xdr:colOff>204106</xdr:colOff>
      <xdr:row>83</xdr:row>
      <xdr:rowOff>108858</xdr:rowOff>
    </xdr:to>
    <xdr:sp macro="" textlink="">
      <xdr:nvSpPr>
        <xdr:cNvPr id="18" name="角丸四角形 15"/>
        <xdr:cNvSpPr/>
      </xdr:nvSpPr>
      <xdr:spPr>
        <a:xfrm>
          <a:off x="6136821" y="19580680"/>
          <a:ext cx="11280321"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95253</xdr:colOff>
      <xdr:row>84</xdr:row>
      <xdr:rowOff>1</xdr:rowOff>
    </xdr:from>
    <xdr:to>
      <xdr:col>15</xdr:col>
      <xdr:colOff>27214</xdr:colOff>
      <xdr:row>86</xdr:row>
      <xdr:rowOff>123761</xdr:rowOff>
    </xdr:to>
    <xdr:sp macro="" textlink="">
      <xdr:nvSpPr>
        <xdr:cNvPr id="19" name="正方形/長方形 18"/>
        <xdr:cNvSpPr>
          <a:spLocks noChangeArrowheads="1"/>
        </xdr:cNvSpPr>
      </xdr:nvSpPr>
      <xdr:spPr bwMode="auto">
        <a:xfrm>
          <a:off x="7388682" y="20084144"/>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総稼働人数が計算されます</a:t>
          </a:r>
        </a:p>
      </xdr:txBody>
    </xdr:sp>
    <xdr:clientData/>
  </xdr:twoCellAnchor>
  <xdr:twoCellAnchor>
    <xdr:from>
      <xdr:col>5</xdr:col>
      <xdr:colOff>1336221</xdr:colOff>
      <xdr:row>37</xdr:row>
      <xdr:rowOff>193222</xdr:rowOff>
    </xdr:from>
    <xdr:to>
      <xdr:col>36</xdr:col>
      <xdr:colOff>152399</xdr:colOff>
      <xdr:row>39</xdr:row>
      <xdr:rowOff>111579</xdr:rowOff>
    </xdr:to>
    <xdr:sp macro="" textlink="">
      <xdr:nvSpPr>
        <xdr:cNvPr id="20" name="角丸四角形 15"/>
        <xdr:cNvSpPr/>
      </xdr:nvSpPr>
      <xdr:spPr>
        <a:xfrm>
          <a:off x="6085114" y="9010651"/>
          <a:ext cx="11280321"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43546</xdr:colOff>
      <xdr:row>40</xdr:row>
      <xdr:rowOff>57151</xdr:rowOff>
    </xdr:from>
    <xdr:to>
      <xdr:col>14</xdr:col>
      <xdr:colOff>342900</xdr:colOff>
      <xdr:row>42</xdr:row>
      <xdr:rowOff>235339</xdr:rowOff>
    </xdr:to>
    <xdr:sp macro="" textlink="">
      <xdr:nvSpPr>
        <xdr:cNvPr id="21" name="正方形/長方形 20"/>
        <xdr:cNvSpPr>
          <a:spLocks noChangeArrowheads="1"/>
        </xdr:cNvSpPr>
      </xdr:nvSpPr>
      <xdr:spPr bwMode="auto">
        <a:xfrm>
          <a:off x="7336975" y="9514115"/>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総稼働人数が計算されます</a:t>
          </a:r>
        </a:p>
      </xdr:txBody>
    </xdr:sp>
    <xdr:clientData/>
  </xdr:twoCellAnchor>
  <xdr:twoCellAnchor>
    <xdr:from>
      <xdr:col>39</xdr:col>
      <xdr:colOff>476249</xdr:colOff>
      <xdr:row>13</xdr:row>
      <xdr:rowOff>163286</xdr:rowOff>
    </xdr:from>
    <xdr:to>
      <xdr:col>42</xdr:col>
      <xdr:colOff>81643</xdr:colOff>
      <xdr:row>22</xdr:row>
      <xdr:rowOff>13607</xdr:rowOff>
    </xdr:to>
    <xdr:sp macro="" textlink="">
      <xdr:nvSpPr>
        <xdr:cNvPr id="22" name="角丸四角形 15"/>
        <xdr:cNvSpPr/>
      </xdr:nvSpPr>
      <xdr:spPr>
        <a:xfrm>
          <a:off x="19158856" y="3292929"/>
          <a:ext cx="1047751" cy="19322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39</xdr:col>
      <xdr:colOff>27214</xdr:colOff>
      <xdr:row>23</xdr:row>
      <xdr:rowOff>95248</xdr:rowOff>
    </xdr:from>
    <xdr:to>
      <xdr:col>43</xdr:col>
      <xdr:colOff>40818</xdr:colOff>
      <xdr:row>28</xdr:row>
      <xdr:rowOff>95248</xdr:rowOff>
    </xdr:to>
    <xdr:sp macro="" textlink="">
      <xdr:nvSpPr>
        <xdr:cNvPr id="23" name="正方形/長方形 22"/>
        <xdr:cNvSpPr>
          <a:spLocks noChangeArrowheads="1"/>
        </xdr:cNvSpPr>
      </xdr:nvSpPr>
      <xdr:spPr bwMode="auto">
        <a:xfrm>
          <a:off x="18709821" y="5538105"/>
          <a:ext cx="2136318" cy="129267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日当欄には稼働日数、日当日数欄には日当発生日数が反映されます。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の日当日数は、こちらを参照してください。</a:t>
          </a:r>
        </a:p>
      </xdr:txBody>
    </xdr:sp>
    <xdr:clientData/>
  </xdr:twoCellAnchor>
  <xdr:twoCellAnchor>
    <xdr:from>
      <xdr:col>39</xdr:col>
      <xdr:colOff>478970</xdr:colOff>
      <xdr:row>29</xdr:row>
      <xdr:rowOff>166007</xdr:rowOff>
    </xdr:from>
    <xdr:to>
      <xdr:col>42</xdr:col>
      <xdr:colOff>84364</xdr:colOff>
      <xdr:row>34</xdr:row>
      <xdr:rowOff>81643</xdr:rowOff>
    </xdr:to>
    <xdr:sp macro="" textlink="">
      <xdr:nvSpPr>
        <xdr:cNvPr id="26" name="角丸四角形 15"/>
        <xdr:cNvSpPr/>
      </xdr:nvSpPr>
      <xdr:spPr>
        <a:xfrm>
          <a:off x="19161577" y="7132864"/>
          <a:ext cx="1047751" cy="107224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40</xdr:col>
      <xdr:colOff>2721</xdr:colOff>
      <xdr:row>43</xdr:row>
      <xdr:rowOff>166008</xdr:rowOff>
    </xdr:from>
    <xdr:to>
      <xdr:col>42</xdr:col>
      <xdr:colOff>97972</xdr:colOff>
      <xdr:row>65</xdr:row>
      <xdr:rowOff>54429</xdr:rowOff>
    </xdr:to>
    <xdr:sp macro="" textlink="">
      <xdr:nvSpPr>
        <xdr:cNvPr id="27" name="角丸四角形 15"/>
        <xdr:cNvSpPr/>
      </xdr:nvSpPr>
      <xdr:spPr>
        <a:xfrm>
          <a:off x="19175185" y="10453008"/>
          <a:ext cx="1047751" cy="497749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38</xdr:col>
      <xdr:colOff>410936</xdr:colOff>
      <xdr:row>66</xdr:row>
      <xdr:rowOff>166005</xdr:rowOff>
    </xdr:from>
    <xdr:to>
      <xdr:col>42</xdr:col>
      <xdr:colOff>615040</xdr:colOff>
      <xdr:row>71</xdr:row>
      <xdr:rowOff>302077</xdr:rowOff>
    </xdr:to>
    <xdr:sp macro="" textlink="">
      <xdr:nvSpPr>
        <xdr:cNvPr id="28" name="正方形/長方形 27"/>
        <xdr:cNvSpPr>
          <a:spLocks noChangeArrowheads="1"/>
        </xdr:cNvSpPr>
      </xdr:nvSpPr>
      <xdr:spPr bwMode="auto">
        <a:xfrm>
          <a:off x="18603686" y="15773398"/>
          <a:ext cx="2136318" cy="129267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日当欄には稼働日数、日当日数欄には日当発生日数が反映されます。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9</a:t>
          </a:r>
          <a:r>
            <a:rPr lang="ja-JP" altLang="en-US" sz="1300" b="1">
              <a:latin typeface="Calibri" panose="020F0502020204030204"/>
              <a:ea typeface="ＭＳ Ｐゴシック" panose="020B0600070205080204" pitchFamily="50" charset="-128"/>
            </a:rPr>
            <a:t>の日当日数は、こちらを参照してください。</a:t>
          </a:r>
        </a:p>
      </xdr:txBody>
    </xdr:sp>
    <xdr:clientData/>
  </xdr:twoCellAnchor>
  <xdr:twoCellAnchor>
    <xdr:from>
      <xdr:col>39</xdr:col>
      <xdr:colOff>468084</xdr:colOff>
      <xdr:row>72</xdr:row>
      <xdr:rowOff>195942</xdr:rowOff>
    </xdr:from>
    <xdr:to>
      <xdr:col>42</xdr:col>
      <xdr:colOff>73478</xdr:colOff>
      <xdr:row>78</xdr:row>
      <xdr:rowOff>68036</xdr:rowOff>
    </xdr:to>
    <xdr:sp macro="" textlink="">
      <xdr:nvSpPr>
        <xdr:cNvPr id="29" name="角丸四角形 15"/>
        <xdr:cNvSpPr/>
      </xdr:nvSpPr>
      <xdr:spPr>
        <a:xfrm>
          <a:off x="19150691" y="17463406"/>
          <a:ext cx="1047751" cy="130084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108857</xdr:colOff>
      <xdr:row>22</xdr:row>
      <xdr:rowOff>95249</xdr:rowOff>
    </xdr:from>
    <xdr:to>
      <xdr:col>2</xdr:col>
      <xdr:colOff>1592036</xdr:colOff>
      <xdr:row>26</xdr:row>
      <xdr:rowOff>178189</xdr:rowOff>
    </xdr:to>
    <xdr:sp macro="" textlink="">
      <xdr:nvSpPr>
        <xdr:cNvPr id="30" name="正方形/長方形 29"/>
        <xdr:cNvSpPr>
          <a:spLocks noChangeArrowheads="1"/>
        </xdr:cNvSpPr>
      </xdr:nvSpPr>
      <xdr:spPr bwMode="auto">
        <a:xfrm>
          <a:off x="108857" y="5306785"/>
          <a:ext cx="2952750" cy="10082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主指導者又は補助者を選択ください。</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主指導者が複数いる場合は所属欄に該当日をご記入ください。</a:t>
          </a:r>
        </a:p>
      </xdr:txBody>
    </xdr:sp>
    <xdr:clientData/>
  </xdr:twoCellAnchor>
  <xdr:twoCellAnchor>
    <xdr:from>
      <xdr:col>0</xdr:col>
      <xdr:colOff>163283</xdr:colOff>
      <xdr:row>12</xdr:row>
      <xdr:rowOff>204109</xdr:rowOff>
    </xdr:from>
    <xdr:to>
      <xdr:col>2</xdr:col>
      <xdr:colOff>95250</xdr:colOff>
      <xdr:row>21</xdr:row>
      <xdr:rowOff>204108</xdr:rowOff>
    </xdr:to>
    <xdr:sp macro="" textlink="">
      <xdr:nvSpPr>
        <xdr:cNvPr id="31" name="角丸四角形 15"/>
        <xdr:cNvSpPr/>
      </xdr:nvSpPr>
      <xdr:spPr>
        <a:xfrm>
          <a:off x="163283" y="3102430"/>
          <a:ext cx="1401538" cy="208189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0</xdr:colOff>
      <xdr:row>0</xdr:row>
      <xdr:rowOff>131989</xdr:rowOff>
    </xdr:from>
    <xdr:to>
      <xdr:col>2</xdr:col>
      <xdr:colOff>630011</xdr:colOff>
      <xdr:row>0</xdr:row>
      <xdr:rowOff>771355</xdr:rowOff>
    </xdr:to>
    <xdr:sp macro="" textlink="">
      <xdr:nvSpPr>
        <xdr:cNvPr id="47" name="正方形/長方形 46"/>
        <xdr:cNvSpPr>
          <a:spLocks noChangeArrowheads="1"/>
        </xdr:cNvSpPr>
      </xdr:nvSpPr>
      <xdr:spPr bwMode="auto">
        <a:xfrm>
          <a:off x="204107" y="131989"/>
          <a:ext cx="1895475" cy="6393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744311</xdr:colOff>
      <xdr:row>0</xdr:row>
      <xdr:rowOff>131989</xdr:rowOff>
    </xdr:from>
    <xdr:to>
      <xdr:col>3</xdr:col>
      <xdr:colOff>702128</xdr:colOff>
      <xdr:row>0</xdr:row>
      <xdr:rowOff>793296</xdr:rowOff>
    </xdr:to>
    <xdr:sp macro="" textlink="">
      <xdr:nvSpPr>
        <xdr:cNvPr id="48" name="正方形/長方形 47"/>
        <xdr:cNvSpPr>
          <a:spLocks noChangeArrowheads="1"/>
        </xdr:cNvSpPr>
      </xdr:nvSpPr>
      <xdr:spPr bwMode="auto">
        <a:xfrm>
          <a:off x="2213882" y="131989"/>
          <a:ext cx="1590675" cy="66130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3</xdr:col>
      <xdr:colOff>806903</xdr:colOff>
      <xdr:row>0</xdr:row>
      <xdr:rowOff>122464</xdr:rowOff>
    </xdr:from>
    <xdr:to>
      <xdr:col>5</xdr:col>
      <xdr:colOff>1322614</xdr:colOff>
      <xdr:row>0</xdr:row>
      <xdr:rowOff>783771</xdr:rowOff>
    </xdr:to>
    <xdr:sp macro="" textlink="">
      <xdr:nvSpPr>
        <xdr:cNvPr id="49" name="正方形/長方形 48"/>
        <xdr:cNvSpPr>
          <a:spLocks noChangeArrowheads="1"/>
        </xdr:cNvSpPr>
      </xdr:nvSpPr>
      <xdr:spPr bwMode="auto">
        <a:xfrm>
          <a:off x="3909332" y="122464"/>
          <a:ext cx="2162175" cy="66130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5</xdr:col>
      <xdr:colOff>1408340</xdr:colOff>
      <xdr:row>0</xdr:row>
      <xdr:rowOff>122464</xdr:rowOff>
    </xdr:from>
    <xdr:to>
      <xdr:col>10</xdr:col>
      <xdr:colOff>58512</xdr:colOff>
      <xdr:row>0</xdr:row>
      <xdr:rowOff>783771</xdr:rowOff>
    </xdr:to>
    <xdr:sp macro="" textlink="">
      <xdr:nvSpPr>
        <xdr:cNvPr id="50" name="正方形/長方形 49"/>
        <xdr:cNvSpPr>
          <a:spLocks noChangeArrowheads="1"/>
        </xdr:cNvSpPr>
      </xdr:nvSpPr>
      <xdr:spPr bwMode="auto">
        <a:xfrm>
          <a:off x="6157233" y="122464"/>
          <a:ext cx="1562100" cy="661307"/>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10</xdr:col>
      <xdr:colOff>163286</xdr:colOff>
      <xdr:row>0</xdr:row>
      <xdr:rowOff>122464</xdr:rowOff>
    </xdr:from>
    <xdr:to>
      <xdr:col>17</xdr:col>
      <xdr:colOff>106136</xdr:colOff>
      <xdr:row>0</xdr:row>
      <xdr:rowOff>783771</xdr:rowOff>
    </xdr:to>
    <xdr:sp macro="" textlink="">
      <xdr:nvSpPr>
        <xdr:cNvPr id="51" name="正方形/長方形 50"/>
        <xdr:cNvSpPr>
          <a:spLocks noChangeArrowheads="1"/>
        </xdr:cNvSpPr>
      </xdr:nvSpPr>
      <xdr:spPr bwMode="auto">
        <a:xfrm>
          <a:off x="7824107" y="122464"/>
          <a:ext cx="2514600" cy="661307"/>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219076</xdr:colOff>
      <xdr:row>5</xdr:row>
      <xdr:rowOff>533400</xdr:rowOff>
    </xdr:from>
    <xdr:to>
      <xdr:col>4</xdr:col>
      <xdr:colOff>76201</xdr:colOff>
      <xdr:row>9</xdr:row>
      <xdr:rowOff>85725</xdr:rowOff>
    </xdr:to>
    <xdr:sp macro="" textlink="">
      <xdr:nvSpPr>
        <xdr:cNvPr id="2" name="角丸四角形 15"/>
        <xdr:cNvSpPr/>
      </xdr:nvSpPr>
      <xdr:spPr>
        <a:xfrm>
          <a:off x="219076" y="1809750"/>
          <a:ext cx="2686050" cy="981075"/>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185061</xdr:colOff>
      <xdr:row>10</xdr:row>
      <xdr:rowOff>36739</xdr:rowOff>
    </xdr:from>
    <xdr:to>
      <xdr:col>3</xdr:col>
      <xdr:colOff>1768929</xdr:colOff>
      <xdr:row>12</xdr:row>
      <xdr:rowOff>51642</xdr:rowOff>
    </xdr:to>
    <xdr:sp macro="" textlink="">
      <xdr:nvSpPr>
        <xdr:cNvPr id="3" name="正方形/長方形 2"/>
        <xdr:cNvSpPr>
          <a:spLocks noChangeArrowheads="1"/>
        </xdr:cNvSpPr>
      </xdr:nvSpPr>
      <xdr:spPr bwMode="auto">
        <a:xfrm>
          <a:off x="461286" y="3027589"/>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から自動で入ります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（手入力も可）</a:t>
          </a:r>
        </a:p>
      </xdr:txBody>
    </xdr:sp>
    <xdr:clientData/>
  </xdr:twoCellAnchor>
  <xdr:twoCellAnchor>
    <xdr:from>
      <xdr:col>7</xdr:col>
      <xdr:colOff>47625</xdr:colOff>
      <xdr:row>5</xdr:row>
      <xdr:rowOff>0</xdr:rowOff>
    </xdr:from>
    <xdr:to>
      <xdr:col>9</xdr:col>
      <xdr:colOff>9525</xdr:colOff>
      <xdr:row>9</xdr:row>
      <xdr:rowOff>95251</xdr:rowOff>
    </xdr:to>
    <xdr:sp macro="" textlink="">
      <xdr:nvSpPr>
        <xdr:cNvPr id="4" name="角丸四角形 15"/>
        <xdr:cNvSpPr/>
      </xdr:nvSpPr>
      <xdr:spPr>
        <a:xfrm>
          <a:off x="6067425" y="1276350"/>
          <a:ext cx="1514475" cy="152400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219075</xdr:colOff>
      <xdr:row>4</xdr:row>
      <xdr:rowOff>276225</xdr:rowOff>
    </xdr:from>
    <xdr:to>
      <xdr:col>16</xdr:col>
      <xdr:colOff>187778</xdr:colOff>
      <xdr:row>18</xdr:row>
      <xdr:rowOff>72119</xdr:rowOff>
    </xdr:to>
    <xdr:sp macro="" textlink="">
      <xdr:nvSpPr>
        <xdr:cNvPr id="5" name="正方形/長方形 4"/>
        <xdr:cNvSpPr>
          <a:spLocks noChangeArrowheads="1"/>
        </xdr:cNvSpPr>
      </xdr:nvSpPr>
      <xdr:spPr bwMode="auto">
        <a:xfrm>
          <a:off x="7791450" y="1266825"/>
          <a:ext cx="2435678" cy="408214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300" b="1">
              <a:latin typeface="Calibri" panose="020F0502020204030204"/>
              <a:ea typeface="ＭＳ Ｐゴシック" panose="020B0600070205080204" pitchFamily="50" charset="-128"/>
            </a:rPr>
            <a:t>・団体規定</a:t>
          </a:r>
        </a:p>
        <a:p>
          <a:pPr>
            <a:defRPr/>
          </a:pPr>
          <a:r>
            <a:rPr lang="ja-JP" altLang="en-US" sz="1300" b="1">
              <a:latin typeface="Calibri" panose="020F0502020204030204"/>
              <a:ea typeface="ＭＳ Ｐゴシック" panose="020B0600070205080204" pitchFamily="50" charset="-128"/>
            </a:rPr>
            <a:t>・過去請求実績</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⇒見積時に御提出ください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●外部へ発注又予定する場合</a:t>
          </a:r>
        </a:p>
        <a:p>
          <a:pPr>
            <a:defRPr/>
          </a:pPr>
          <a:r>
            <a:rPr lang="ja-JP" altLang="en-US" sz="1300" b="1">
              <a:latin typeface="Calibri" panose="020F0502020204030204"/>
              <a:ea typeface="ＭＳ Ｐゴシック" panose="020B0600070205080204" pitchFamily="50" charset="-128"/>
            </a:rPr>
            <a:t>・見積書</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・契約書</a:t>
          </a:r>
        </a:p>
        <a:p>
          <a:pPr>
            <a:defRPr/>
          </a:pPr>
          <a:r>
            <a:rPr lang="ja-JP" altLang="en-US" sz="1300" b="1">
              <a:latin typeface="Calibri" panose="020F0502020204030204"/>
              <a:ea typeface="ＭＳ Ｐゴシック" panose="020B0600070205080204" pitchFamily="50" charset="-128"/>
            </a:rPr>
            <a:t>・内訳試算表</a:t>
          </a:r>
        </a:p>
        <a:p>
          <a:pPr>
            <a:defRPr/>
          </a:pPr>
          <a:r>
            <a:rPr lang="ja-JP" altLang="en-US" sz="1300" b="1">
              <a:latin typeface="Calibri" panose="020F0502020204030204"/>
              <a:ea typeface="ＭＳ Ｐゴシック" panose="020B0600070205080204" pitchFamily="50" charset="-128"/>
            </a:rPr>
            <a:t>・料金検索表</a:t>
          </a:r>
        </a:p>
        <a:p>
          <a:pPr>
            <a:defRPr/>
          </a:pPr>
          <a:r>
            <a:rPr lang="ja-JP" altLang="en-US" sz="1300" b="1">
              <a:latin typeface="Calibri" panose="020F0502020204030204"/>
              <a:ea typeface="ＭＳ Ｐゴシック" panose="020B0600070205080204" pitchFamily="50" charset="-128"/>
            </a:rPr>
            <a:t>⇒提出は任意となりますが、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　団体内で必ず保管してください</a:t>
          </a:r>
        </a:p>
      </xdr:txBody>
    </xdr:sp>
    <xdr:clientData/>
  </xdr:twoCellAnchor>
  <xdr:twoCellAnchor>
    <xdr:from>
      <xdr:col>5</xdr:col>
      <xdr:colOff>827316</xdr:colOff>
      <xdr:row>27</xdr:row>
      <xdr:rowOff>114300</xdr:rowOff>
    </xdr:from>
    <xdr:to>
      <xdr:col>8</xdr:col>
      <xdr:colOff>66675</xdr:colOff>
      <xdr:row>29</xdr:row>
      <xdr:rowOff>28575</xdr:rowOff>
    </xdr:to>
    <xdr:sp macro="" textlink="">
      <xdr:nvSpPr>
        <xdr:cNvPr id="6" name="角丸四角形 15"/>
        <xdr:cNvSpPr/>
      </xdr:nvSpPr>
      <xdr:spPr>
        <a:xfrm>
          <a:off x="4770666" y="7962900"/>
          <a:ext cx="2173059"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619124</xdr:colOff>
      <xdr:row>29</xdr:row>
      <xdr:rowOff>180974</xdr:rowOff>
    </xdr:from>
    <xdr:to>
      <xdr:col>9</xdr:col>
      <xdr:colOff>47624</xdr:colOff>
      <xdr:row>31</xdr:row>
      <xdr:rowOff>24493</xdr:rowOff>
    </xdr:to>
    <xdr:sp macro="" textlink="">
      <xdr:nvSpPr>
        <xdr:cNvPr id="7" name="正方形/長方形 6"/>
        <xdr:cNvSpPr>
          <a:spLocks noChangeArrowheads="1"/>
        </xdr:cNvSpPr>
      </xdr:nvSpPr>
      <xdr:spPr bwMode="auto">
        <a:xfrm>
          <a:off x="4562474" y="8477249"/>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5</xdr:col>
      <xdr:colOff>840923</xdr:colOff>
      <xdr:row>4</xdr:row>
      <xdr:rowOff>262619</xdr:rowOff>
    </xdr:from>
    <xdr:to>
      <xdr:col>6</xdr:col>
      <xdr:colOff>1194708</xdr:colOff>
      <xdr:row>9</xdr:row>
      <xdr:rowOff>249011</xdr:rowOff>
    </xdr:to>
    <xdr:sp macro="" textlink="">
      <xdr:nvSpPr>
        <xdr:cNvPr id="8" name="角丸四角形 15"/>
        <xdr:cNvSpPr/>
      </xdr:nvSpPr>
      <xdr:spPr>
        <a:xfrm>
          <a:off x="4784273" y="1253219"/>
          <a:ext cx="1211035" cy="170089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400051</xdr:colOff>
      <xdr:row>10</xdr:row>
      <xdr:rowOff>133350</xdr:rowOff>
    </xdr:from>
    <xdr:to>
      <xdr:col>7</xdr:col>
      <xdr:colOff>514351</xdr:colOff>
      <xdr:row>11</xdr:row>
      <xdr:rowOff>228600</xdr:rowOff>
    </xdr:to>
    <xdr:sp macro="" textlink="">
      <xdr:nvSpPr>
        <xdr:cNvPr id="9" name="正方形/長方形 8"/>
        <xdr:cNvSpPr>
          <a:spLocks noChangeArrowheads="1"/>
        </xdr:cNvSpPr>
      </xdr:nvSpPr>
      <xdr:spPr bwMode="auto">
        <a:xfrm>
          <a:off x="4343401" y="3124200"/>
          <a:ext cx="2190750" cy="3810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5</xdr:col>
      <xdr:colOff>466726</xdr:colOff>
      <xdr:row>25</xdr:row>
      <xdr:rowOff>276224</xdr:rowOff>
    </xdr:from>
    <xdr:to>
      <xdr:col>7</xdr:col>
      <xdr:colOff>76200</xdr:colOff>
      <xdr:row>27</xdr:row>
      <xdr:rowOff>43541</xdr:rowOff>
    </xdr:to>
    <xdr:sp macro="" textlink="">
      <xdr:nvSpPr>
        <xdr:cNvPr id="10" name="角丸四角形 15"/>
        <xdr:cNvSpPr/>
      </xdr:nvSpPr>
      <xdr:spPr>
        <a:xfrm>
          <a:off x="4410076" y="7553324"/>
          <a:ext cx="1685924" cy="3388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238124</xdr:colOff>
      <xdr:row>21</xdr:row>
      <xdr:rowOff>104775</xdr:rowOff>
    </xdr:from>
    <xdr:to>
      <xdr:col>11</xdr:col>
      <xdr:colOff>219075</xdr:colOff>
      <xdr:row>25</xdr:row>
      <xdr:rowOff>171451</xdr:rowOff>
    </xdr:to>
    <xdr:sp macro="" textlink="">
      <xdr:nvSpPr>
        <xdr:cNvPr id="11" name="正方形/長方形 10"/>
        <xdr:cNvSpPr>
          <a:spLocks noChangeArrowheads="1"/>
        </xdr:cNvSpPr>
      </xdr:nvSpPr>
      <xdr:spPr bwMode="auto">
        <a:xfrm>
          <a:off x="3067049" y="6238875"/>
          <a:ext cx="5810251" cy="1209676"/>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様式３</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の合計金額を</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様式１</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「出演費・メインプログラム」欄へ自動で反映されます。</a:t>
          </a: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様式３</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の合計金額は</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様式８</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出演費・メインプログラム</a:t>
          </a:r>
          <a:r>
            <a:rPr lang="ja-JP" altLang="en-US" sz="1000" b="1">
              <a:latin typeface="Calibri" panose="020F0502020204030204"/>
              <a:ea typeface="ＭＳ Ｐゴシック" panose="020B0600070205080204" pitchFamily="50" charset="-128"/>
            </a:rPr>
            <a:t>」欄へ自動で反映されます。</a:t>
          </a:r>
        </a:p>
      </xdr:txBody>
    </xdr:sp>
    <xdr:clientData/>
  </xdr:twoCellAnchor>
  <xdr:twoCellAnchor>
    <xdr:from>
      <xdr:col>0</xdr:col>
      <xdr:colOff>114300</xdr:colOff>
      <xdr:row>0</xdr:row>
      <xdr:rowOff>123825</xdr:rowOff>
    </xdr:from>
    <xdr:to>
      <xdr:col>3</xdr:col>
      <xdr:colOff>1181100</xdr:colOff>
      <xdr:row>0</xdr:row>
      <xdr:rowOff>648737</xdr:rowOff>
    </xdr:to>
    <xdr:sp macro="" textlink="">
      <xdr:nvSpPr>
        <xdr:cNvPr id="12" name="正方形/長方形 11"/>
        <xdr:cNvSpPr>
          <a:spLocks noChangeArrowheads="1"/>
        </xdr:cNvSpPr>
      </xdr:nvSpPr>
      <xdr:spPr bwMode="auto">
        <a:xfrm>
          <a:off x="114300" y="123825"/>
          <a:ext cx="1895475"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1295400</xdr:colOff>
      <xdr:row>0</xdr:row>
      <xdr:rowOff>123825</xdr:rowOff>
    </xdr:from>
    <xdr:to>
      <xdr:col>4</xdr:col>
      <xdr:colOff>885825</xdr:colOff>
      <xdr:row>0</xdr:row>
      <xdr:rowOff>666750</xdr:rowOff>
    </xdr:to>
    <xdr:sp macro="" textlink="">
      <xdr:nvSpPr>
        <xdr:cNvPr id="13" name="正方形/長方形 12"/>
        <xdr:cNvSpPr>
          <a:spLocks noChangeArrowheads="1"/>
        </xdr:cNvSpPr>
      </xdr:nvSpPr>
      <xdr:spPr bwMode="auto">
        <a:xfrm>
          <a:off x="2124075" y="123825"/>
          <a:ext cx="1590675"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4</xdr:col>
      <xdr:colOff>990600</xdr:colOff>
      <xdr:row>0</xdr:row>
      <xdr:rowOff>114300</xdr:rowOff>
    </xdr:from>
    <xdr:to>
      <xdr:col>6</xdr:col>
      <xdr:colOff>1181100</xdr:colOff>
      <xdr:row>0</xdr:row>
      <xdr:rowOff>657225</xdr:rowOff>
    </xdr:to>
    <xdr:sp macro="" textlink="">
      <xdr:nvSpPr>
        <xdr:cNvPr id="14" name="正方形/長方形 13"/>
        <xdr:cNvSpPr>
          <a:spLocks noChangeArrowheads="1"/>
        </xdr:cNvSpPr>
      </xdr:nvSpPr>
      <xdr:spPr bwMode="auto">
        <a:xfrm>
          <a:off x="3819525" y="114300"/>
          <a:ext cx="2162175"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7</xdr:col>
      <xdr:colOff>47626</xdr:colOff>
      <xdr:row>0</xdr:row>
      <xdr:rowOff>114300</xdr:rowOff>
    </xdr:from>
    <xdr:to>
      <xdr:col>9</xdr:col>
      <xdr:colOff>57151</xdr:colOff>
      <xdr:row>0</xdr:row>
      <xdr:rowOff>657225</xdr:rowOff>
    </xdr:to>
    <xdr:sp macro="" textlink="">
      <xdr:nvSpPr>
        <xdr:cNvPr id="15" name="正方形/長方形 14"/>
        <xdr:cNvSpPr>
          <a:spLocks noChangeArrowheads="1"/>
        </xdr:cNvSpPr>
      </xdr:nvSpPr>
      <xdr:spPr bwMode="auto">
        <a:xfrm>
          <a:off x="6067426" y="114300"/>
          <a:ext cx="1562100"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9</xdr:col>
      <xdr:colOff>161925</xdr:colOff>
      <xdr:row>0</xdr:row>
      <xdr:rowOff>114300</xdr:rowOff>
    </xdr:from>
    <xdr:to>
      <xdr:col>16</xdr:col>
      <xdr:colOff>209550</xdr:colOff>
      <xdr:row>0</xdr:row>
      <xdr:rowOff>657225</xdr:rowOff>
    </xdr:to>
    <xdr:sp macro="" textlink="">
      <xdr:nvSpPr>
        <xdr:cNvPr id="16" name="正方形/長方形 15"/>
        <xdr:cNvSpPr>
          <a:spLocks noChangeArrowheads="1"/>
        </xdr:cNvSpPr>
      </xdr:nvSpPr>
      <xdr:spPr bwMode="auto">
        <a:xfrm>
          <a:off x="7734300" y="114300"/>
          <a:ext cx="251460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15</xdr:row>
      <xdr:rowOff>104775</xdr:rowOff>
    </xdr:from>
    <xdr:to>
      <xdr:col>13</xdr:col>
      <xdr:colOff>114300</xdr:colOff>
      <xdr:row>24</xdr:row>
      <xdr:rowOff>57150</xdr:rowOff>
    </xdr:to>
    <xdr:sp macro="" textlink="">
      <xdr:nvSpPr>
        <xdr:cNvPr id="4" name="正方形/長方形 3"/>
        <xdr:cNvSpPr>
          <a:spLocks noChangeArrowheads="1"/>
        </xdr:cNvSpPr>
      </xdr:nvSpPr>
      <xdr:spPr bwMode="auto">
        <a:xfrm>
          <a:off x="5410200" y="3286125"/>
          <a:ext cx="2990850" cy="14954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交通機関名をプルダウンより選択ください。（手入力も可）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同種類の車両を複数使用する場合は、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①・②と附番したものを選択してください。</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車両を使用する場合は、様式</a:t>
          </a:r>
          <a:r>
            <a:rPr lang="en-US" altLang="ja-JP" sz="1200" b="1">
              <a:latin typeface="Calibri" panose="020F0502020204030204"/>
              <a:ea typeface="ＭＳ Ｐゴシック" panose="020B0600070205080204" pitchFamily="50" charset="-128"/>
            </a:rPr>
            <a:t>5</a:t>
          </a:r>
          <a:r>
            <a:rPr lang="ja-JP" altLang="en-US" sz="1200" b="1">
              <a:latin typeface="Calibri" panose="020F0502020204030204"/>
              <a:ea typeface="ＭＳ Ｐゴシック" panose="020B0600070205080204" pitchFamily="50" charset="-128"/>
            </a:rPr>
            <a:t>の作成が</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台につき</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枚必要です。</a:t>
          </a:r>
        </a:p>
      </xdr:txBody>
    </xdr:sp>
    <xdr:clientData/>
  </xdr:twoCellAnchor>
  <xdr:twoCellAnchor>
    <xdr:from>
      <xdr:col>8</xdr:col>
      <xdr:colOff>6801</xdr:colOff>
      <xdr:row>2</xdr:row>
      <xdr:rowOff>190500</xdr:rowOff>
    </xdr:from>
    <xdr:to>
      <xdr:col>8</xdr:col>
      <xdr:colOff>895350</xdr:colOff>
      <xdr:row>15</xdr:row>
      <xdr:rowOff>14967</xdr:rowOff>
    </xdr:to>
    <xdr:sp macro="" textlink="">
      <xdr:nvSpPr>
        <xdr:cNvPr id="5" name="角丸四角形 15"/>
        <xdr:cNvSpPr/>
      </xdr:nvSpPr>
      <xdr:spPr>
        <a:xfrm>
          <a:off x="5331276" y="419100"/>
          <a:ext cx="888549" cy="27772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561975</xdr:colOff>
      <xdr:row>5</xdr:row>
      <xdr:rowOff>0</xdr:rowOff>
    </xdr:from>
    <xdr:to>
      <xdr:col>6</xdr:col>
      <xdr:colOff>12249</xdr:colOff>
      <xdr:row>14</xdr:row>
      <xdr:rowOff>81642</xdr:rowOff>
    </xdr:to>
    <xdr:sp macro="" textlink="">
      <xdr:nvSpPr>
        <xdr:cNvPr id="6" name="角丸四角形 15"/>
        <xdr:cNvSpPr/>
      </xdr:nvSpPr>
      <xdr:spPr>
        <a:xfrm>
          <a:off x="3829050" y="1133475"/>
          <a:ext cx="317049" cy="19580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457200</xdr:colOff>
      <xdr:row>10</xdr:row>
      <xdr:rowOff>66675</xdr:rowOff>
    </xdr:from>
    <xdr:to>
      <xdr:col>3</xdr:col>
      <xdr:colOff>1719589</xdr:colOff>
      <xdr:row>15</xdr:row>
      <xdr:rowOff>19050</xdr:rowOff>
    </xdr:to>
    <xdr:sp macro="" textlink="">
      <xdr:nvSpPr>
        <xdr:cNvPr id="7" name="正方形/長方形 6"/>
        <xdr:cNvSpPr>
          <a:spLocks noChangeArrowheads="1"/>
        </xdr:cNvSpPr>
      </xdr:nvSpPr>
      <xdr:spPr bwMode="auto">
        <a:xfrm>
          <a:off x="1333500" y="2390775"/>
          <a:ext cx="1871989" cy="8096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⇔を選択した場合、往復分の距離・単価を御記入ください</a:t>
          </a:r>
        </a:p>
      </xdr:txBody>
    </xdr:sp>
    <xdr:clientData/>
  </xdr:twoCellAnchor>
  <xdr:twoCellAnchor>
    <xdr:from>
      <xdr:col>7</xdr:col>
      <xdr:colOff>9525</xdr:colOff>
      <xdr:row>2</xdr:row>
      <xdr:rowOff>209550</xdr:rowOff>
    </xdr:from>
    <xdr:to>
      <xdr:col>7</xdr:col>
      <xdr:colOff>561975</xdr:colOff>
      <xdr:row>14</xdr:row>
      <xdr:rowOff>152400</xdr:rowOff>
    </xdr:to>
    <xdr:sp macro="" textlink="">
      <xdr:nvSpPr>
        <xdr:cNvPr id="8" name="角丸四角形 15"/>
        <xdr:cNvSpPr/>
      </xdr:nvSpPr>
      <xdr:spPr>
        <a:xfrm>
          <a:off x="4743450" y="438150"/>
          <a:ext cx="552450" cy="27241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1009650</xdr:colOff>
      <xdr:row>15</xdr:row>
      <xdr:rowOff>142876</xdr:rowOff>
    </xdr:from>
    <xdr:to>
      <xdr:col>7</xdr:col>
      <xdr:colOff>500390</xdr:colOff>
      <xdr:row>21</xdr:row>
      <xdr:rowOff>152400</xdr:rowOff>
    </xdr:to>
    <xdr:sp macro="" textlink="">
      <xdr:nvSpPr>
        <xdr:cNvPr id="9" name="正方形/長方形 8"/>
        <xdr:cNvSpPr>
          <a:spLocks noChangeArrowheads="1"/>
        </xdr:cNvSpPr>
      </xdr:nvSpPr>
      <xdr:spPr bwMode="auto">
        <a:xfrm>
          <a:off x="2495550" y="3324226"/>
          <a:ext cx="2738765" cy="103822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下記の場合は距離も記入してください。</a:t>
          </a:r>
        </a:p>
        <a:p>
          <a:pPr>
            <a:defRPr/>
          </a:pPr>
          <a:r>
            <a:rPr lang="ja-JP" altLang="en-US" sz="1200" b="1">
              <a:latin typeface="Calibri" panose="020F0502020204030204"/>
              <a:ea typeface="ＭＳ Ｐゴシック" panose="020B0600070205080204" pitchFamily="50" charset="-128"/>
            </a:rPr>
            <a:t>　・車両を利用する場合</a:t>
          </a:r>
        </a:p>
        <a:p>
          <a:pPr>
            <a:defRPr/>
          </a:pPr>
          <a:r>
            <a:rPr lang="ja-JP" altLang="en-US" sz="1200" b="1">
              <a:latin typeface="Calibri" panose="020F0502020204030204"/>
              <a:ea typeface="ＭＳ Ｐゴシック" panose="020B0600070205080204" pitchFamily="50" charset="-128"/>
            </a:rPr>
            <a:t>　・特急料金を計上する場合</a:t>
          </a:r>
        </a:p>
        <a:p>
          <a:pPr>
            <a:defRPr/>
          </a:pPr>
          <a:r>
            <a:rPr lang="ja-JP" altLang="en-US" sz="1200" b="1">
              <a:latin typeface="Calibri" panose="020F0502020204030204"/>
              <a:ea typeface="ＭＳ Ｐゴシック" panose="020B0600070205080204" pitchFamily="50" charset="-128"/>
            </a:rPr>
            <a:t>　・宿泊のない日に日当を計上する場合</a:t>
          </a:r>
        </a:p>
      </xdr:txBody>
    </xdr:sp>
    <xdr:clientData/>
  </xdr:twoCellAnchor>
  <xdr:twoCellAnchor>
    <xdr:from>
      <xdr:col>14</xdr:col>
      <xdr:colOff>28575</xdr:colOff>
      <xdr:row>3</xdr:row>
      <xdr:rowOff>38100</xdr:rowOff>
    </xdr:from>
    <xdr:to>
      <xdr:col>15</xdr:col>
      <xdr:colOff>47625</xdr:colOff>
      <xdr:row>15</xdr:row>
      <xdr:rowOff>38100</xdr:rowOff>
    </xdr:to>
    <xdr:sp macro="" textlink="">
      <xdr:nvSpPr>
        <xdr:cNvPr id="11" name="角丸四角形 15"/>
        <xdr:cNvSpPr/>
      </xdr:nvSpPr>
      <xdr:spPr>
        <a:xfrm>
          <a:off x="9163050" y="495300"/>
          <a:ext cx="704850" cy="27241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0</xdr:colOff>
      <xdr:row>3</xdr:row>
      <xdr:rowOff>0</xdr:rowOff>
    </xdr:from>
    <xdr:to>
      <xdr:col>23</xdr:col>
      <xdr:colOff>9525</xdr:colOff>
      <xdr:row>15</xdr:row>
      <xdr:rowOff>0</xdr:rowOff>
    </xdr:to>
    <xdr:sp macro="" textlink="">
      <xdr:nvSpPr>
        <xdr:cNvPr id="12" name="角丸四角形 15"/>
        <xdr:cNvSpPr/>
      </xdr:nvSpPr>
      <xdr:spPr>
        <a:xfrm>
          <a:off x="13506450" y="457200"/>
          <a:ext cx="609600" cy="27241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304800</xdr:colOff>
      <xdr:row>13</xdr:row>
      <xdr:rowOff>28575</xdr:rowOff>
    </xdr:from>
    <xdr:to>
      <xdr:col>21</xdr:col>
      <xdr:colOff>447675</xdr:colOff>
      <xdr:row>22</xdr:row>
      <xdr:rowOff>95249</xdr:rowOff>
    </xdr:to>
    <xdr:sp macro="" textlink="">
      <xdr:nvSpPr>
        <xdr:cNvPr id="13" name="正方形/長方形 12"/>
        <xdr:cNvSpPr>
          <a:spLocks noChangeArrowheads="1"/>
        </xdr:cNvSpPr>
      </xdr:nvSpPr>
      <xdr:spPr bwMode="auto">
        <a:xfrm>
          <a:off x="10125075" y="2867025"/>
          <a:ext cx="3162300" cy="160972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21</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p>
      </xdr:txBody>
    </xdr:sp>
    <xdr:clientData/>
  </xdr:twoCellAnchor>
  <xdr:twoCellAnchor>
    <xdr:from>
      <xdr:col>23</xdr:col>
      <xdr:colOff>76199</xdr:colOff>
      <xdr:row>3</xdr:row>
      <xdr:rowOff>47625</xdr:rowOff>
    </xdr:from>
    <xdr:to>
      <xdr:col>25</xdr:col>
      <xdr:colOff>1238249</xdr:colOff>
      <xdr:row>5</xdr:row>
      <xdr:rowOff>38100</xdr:rowOff>
    </xdr:to>
    <xdr:sp macro="" textlink="">
      <xdr:nvSpPr>
        <xdr:cNvPr id="14" name="角丸四角形 15"/>
        <xdr:cNvSpPr/>
      </xdr:nvSpPr>
      <xdr:spPr>
        <a:xfrm>
          <a:off x="14182724" y="504825"/>
          <a:ext cx="4124325" cy="6667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361950</xdr:colOff>
      <xdr:row>9</xdr:row>
      <xdr:rowOff>19050</xdr:rowOff>
    </xdr:from>
    <xdr:to>
      <xdr:col>25</xdr:col>
      <xdr:colOff>1038225</xdr:colOff>
      <xdr:row>27</xdr:row>
      <xdr:rowOff>114300</xdr:rowOff>
    </xdr:to>
    <xdr:sp macro="" textlink="">
      <xdr:nvSpPr>
        <xdr:cNvPr id="15" name="正方形/長方形 14"/>
        <xdr:cNvSpPr>
          <a:spLocks noChangeArrowheads="1"/>
        </xdr:cNvSpPr>
      </xdr:nvSpPr>
      <xdr:spPr bwMode="auto">
        <a:xfrm>
          <a:off x="14468475" y="2171700"/>
          <a:ext cx="3638550" cy="318135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様式２</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に記入した移動起点と異なる場所から移動する場合、理由を記入</a:t>
          </a:r>
        </a:p>
        <a:p>
          <a:pPr>
            <a:defRPr/>
          </a:pPr>
          <a:r>
            <a:rPr lang="ja-JP" altLang="en-US" sz="1000" b="1">
              <a:latin typeface="Calibri" panose="020F0502020204030204"/>
              <a:ea typeface="ＭＳ Ｐゴシック" panose="020B0600070205080204" pitchFamily="50" charset="-128"/>
            </a:rPr>
            <a:t>・交通機関の選択欄で「その他」を選択した場合、利用する交通手段を備考へ記入</a:t>
          </a:r>
        </a:p>
        <a:p>
          <a:pPr>
            <a:defRPr/>
          </a:pPr>
          <a:r>
            <a:rPr lang="ja-JP" altLang="en-US" sz="1000" b="1">
              <a:latin typeface="Calibri" panose="020F0502020204030204"/>
              <a:ea typeface="ＭＳ Ｐゴシック" panose="020B0600070205080204" pitchFamily="50" charset="-128"/>
            </a:rPr>
            <a:t>・公共交通機関以外を利用の場合、各列に以下の点を記入</a:t>
          </a:r>
        </a:p>
        <a:p>
          <a:pPr>
            <a:defRPr/>
          </a:pPr>
          <a:r>
            <a:rPr lang="ja-JP" altLang="en-US" sz="1000" b="1">
              <a:latin typeface="Calibri" panose="020F0502020204030204"/>
              <a:ea typeface="ＭＳ Ｐゴシック" panose="020B0600070205080204" pitchFamily="50" charset="-128"/>
            </a:rPr>
            <a:t>　　・公共交通機関の有無</a:t>
          </a:r>
        </a:p>
        <a:p>
          <a:pPr>
            <a:defRPr/>
          </a:pPr>
          <a:r>
            <a:rPr lang="ja-JP" altLang="en-US" sz="1000" b="1">
              <a:latin typeface="Calibri" panose="020F0502020204030204"/>
              <a:ea typeface="ＭＳ Ｐゴシック" panose="020B0600070205080204" pitchFamily="50" charset="-128"/>
            </a:rPr>
            <a:t>　　・公共交通機関がある場合は、公共交通機関利用時との金額</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時間的効率面の比較</a:t>
          </a:r>
        </a:p>
        <a:p>
          <a:pPr>
            <a:defRPr/>
          </a:pPr>
          <a:r>
            <a:rPr lang="ja-JP" altLang="en-US" sz="1000" b="1">
              <a:latin typeface="Calibri" panose="020F0502020204030204"/>
              <a:ea typeface="ＭＳ Ｐゴシック" panose="020B0600070205080204" pitchFamily="50" charset="-128"/>
            </a:rPr>
            <a:t>　　・公共交通機関以外を利用する理由</a:t>
          </a:r>
          <a:endParaRPr lang="en-US" altLang="ja-JP" sz="1000" b="1">
            <a:latin typeface="Calibri" panose="020F0502020204030204"/>
            <a:ea typeface="ＭＳ Ｐゴシック" panose="020B0600070205080204" pitchFamily="50" charset="-128"/>
          </a:endParaRPr>
        </a:p>
        <a:p>
          <a:pPr>
            <a:defRPr/>
          </a:pPr>
          <a:endParaRPr lang="ja-JP" altLang="en-US"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精査時に、移動方法の見直しや理由の不足について指摘を受けた場合は、精算時までに再検討の上、修正をお願いいたします。内容の見直し後も理由や妥当性について明確な説明が得られない場合、計上は認められません。</a:t>
          </a:r>
        </a:p>
      </xdr:txBody>
    </xdr:sp>
    <xdr:clientData/>
  </xdr:twoCellAnchor>
  <xdr:twoCellAnchor>
    <xdr:from>
      <xdr:col>12</xdr:col>
      <xdr:colOff>38100</xdr:colOff>
      <xdr:row>36</xdr:row>
      <xdr:rowOff>161925</xdr:rowOff>
    </xdr:from>
    <xdr:to>
      <xdr:col>22</xdr:col>
      <xdr:colOff>295275</xdr:colOff>
      <xdr:row>38</xdr:row>
      <xdr:rowOff>43542</xdr:rowOff>
    </xdr:to>
    <xdr:sp macro="" textlink="">
      <xdr:nvSpPr>
        <xdr:cNvPr id="16" name="角丸四角形 15"/>
        <xdr:cNvSpPr/>
      </xdr:nvSpPr>
      <xdr:spPr>
        <a:xfrm>
          <a:off x="8029575" y="6943725"/>
          <a:ext cx="5772150" cy="29119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142875</xdr:colOff>
      <xdr:row>28</xdr:row>
      <xdr:rowOff>95250</xdr:rowOff>
    </xdr:from>
    <xdr:to>
      <xdr:col>22</xdr:col>
      <xdr:colOff>276225</xdr:colOff>
      <xdr:row>36</xdr:row>
      <xdr:rowOff>28576</xdr:rowOff>
    </xdr:to>
    <xdr:sp macro="" textlink="">
      <xdr:nvSpPr>
        <xdr:cNvPr id="17" name="正方形/長方形 16"/>
        <xdr:cNvSpPr>
          <a:spLocks noChangeArrowheads="1"/>
        </xdr:cNvSpPr>
      </xdr:nvSpPr>
      <xdr:spPr bwMode="auto">
        <a:xfrm>
          <a:off x="8134350" y="5505450"/>
          <a:ext cx="5648325" cy="1304926"/>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a:t>
          </a:r>
          <a:endParaRPr lang="en-US" altLang="ja-JP" sz="1050" b="1">
            <a:latin typeface="Calibri" panose="020F0502020204030204"/>
            <a:ea typeface="ＭＳ Ｐゴシック" panose="020B0600070205080204" pitchFamily="50" charset="-128"/>
          </a:endParaRPr>
        </a:p>
        <a:p>
          <a:pPr>
            <a:defRPr/>
          </a:pPr>
          <a:r>
            <a:rPr lang="ja-JP" altLang="en-US" sz="1050" b="1">
              <a:latin typeface="Calibri" panose="020F0502020204030204"/>
              <a:ea typeface="ＭＳ Ｐゴシック" panose="020B0600070205080204" pitchFamily="50" charset="-128"/>
            </a:rPr>
            <a:t>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23</xdr:col>
      <xdr:colOff>38101</xdr:colOff>
      <xdr:row>1</xdr:row>
      <xdr:rowOff>1</xdr:rowOff>
    </xdr:from>
    <xdr:to>
      <xdr:col>25</xdr:col>
      <xdr:colOff>1257300</xdr:colOff>
      <xdr:row>3</xdr:row>
      <xdr:rowOff>19051</xdr:rowOff>
    </xdr:to>
    <xdr:sp macro="" textlink="">
      <xdr:nvSpPr>
        <xdr:cNvPr id="18" name="角丸四角形 15"/>
        <xdr:cNvSpPr/>
      </xdr:nvSpPr>
      <xdr:spPr>
        <a:xfrm>
          <a:off x="14144626" y="1"/>
          <a:ext cx="4181474" cy="4762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201431</xdr:colOff>
      <xdr:row>1</xdr:row>
      <xdr:rowOff>76200</xdr:rowOff>
    </xdr:from>
    <xdr:to>
      <xdr:col>22</xdr:col>
      <xdr:colOff>466725</xdr:colOff>
      <xdr:row>2</xdr:row>
      <xdr:rowOff>161925</xdr:rowOff>
    </xdr:to>
    <xdr:sp macro="" textlink="">
      <xdr:nvSpPr>
        <xdr:cNvPr id="19" name="正方形/長方形 18"/>
        <xdr:cNvSpPr>
          <a:spLocks noChangeArrowheads="1"/>
        </xdr:cNvSpPr>
      </xdr:nvSpPr>
      <xdr:spPr bwMode="auto">
        <a:xfrm>
          <a:off x="11583806" y="76200"/>
          <a:ext cx="2389369" cy="3143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p>
      </xdr:txBody>
    </xdr:sp>
    <xdr:clientData/>
  </xdr:twoCellAnchor>
  <xdr:twoCellAnchor>
    <xdr:from>
      <xdr:col>36</xdr:col>
      <xdr:colOff>276225</xdr:colOff>
      <xdr:row>3</xdr:row>
      <xdr:rowOff>19051</xdr:rowOff>
    </xdr:from>
    <xdr:to>
      <xdr:col>56</xdr:col>
      <xdr:colOff>38100</xdr:colOff>
      <xdr:row>12</xdr:row>
      <xdr:rowOff>85725</xdr:rowOff>
    </xdr:to>
    <xdr:sp macro="" textlink="">
      <xdr:nvSpPr>
        <xdr:cNvPr id="22" name="角丸四角形 15"/>
        <xdr:cNvSpPr/>
      </xdr:nvSpPr>
      <xdr:spPr>
        <a:xfrm>
          <a:off x="21755100" y="476251"/>
          <a:ext cx="5514975" cy="227647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41</xdr:col>
      <xdr:colOff>38101</xdr:colOff>
      <xdr:row>13</xdr:row>
      <xdr:rowOff>38100</xdr:rowOff>
    </xdr:from>
    <xdr:to>
      <xdr:col>55</xdr:col>
      <xdr:colOff>76201</xdr:colOff>
      <xdr:row>20</xdr:row>
      <xdr:rowOff>123825</xdr:rowOff>
    </xdr:to>
    <xdr:sp macro="" textlink="">
      <xdr:nvSpPr>
        <xdr:cNvPr id="23" name="正方形/長方形 22"/>
        <xdr:cNvSpPr>
          <a:spLocks noChangeArrowheads="1"/>
        </xdr:cNvSpPr>
      </xdr:nvSpPr>
      <xdr:spPr bwMode="auto">
        <a:xfrm>
          <a:off x="22860001" y="2876550"/>
          <a:ext cx="3638550" cy="128587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公演時間・終演時間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実際のワークショップ・本公演時間を御記入ください。（お昼休憩等は含まない）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出発時間・会場入時間・会場出発時間・帰着時間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前泊や後泊が発生した場合に、時間を御記入ください。</a:t>
          </a:r>
          <a:endParaRPr lang="en-US" altLang="ja-JP" sz="1000" b="1">
            <a:latin typeface="Calibri" panose="020F0502020204030204"/>
            <a:ea typeface="ＭＳ Ｐゴシック" panose="020B0600070205080204" pitchFamily="50" charset="-128"/>
          </a:endParaRPr>
        </a:p>
      </xdr:txBody>
    </xdr:sp>
    <xdr:clientData/>
  </xdr:twoCellAnchor>
  <xdr:twoCellAnchor>
    <xdr:from>
      <xdr:col>10</xdr:col>
      <xdr:colOff>322492</xdr:colOff>
      <xdr:row>38</xdr:row>
      <xdr:rowOff>66675</xdr:rowOff>
    </xdr:from>
    <xdr:to>
      <xdr:col>15</xdr:col>
      <xdr:colOff>85725</xdr:colOff>
      <xdr:row>40</xdr:row>
      <xdr:rowOff>38100</xdr:rowOff>
    </xdr:to>
    <xdr:sp macro="" textlink="">
      <xdr:nvSpPr>
        <xdr:cNvPr id="24" name="角丸四角形 15"/>
        <xdr:cNvSpPr/>
      </xdr:nvSpPr>
      <xdr:spPr>
        <a:xfrm>
          <a:off x="7285267" y="7258050"/>
          <a:ext cx="262073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152400</xdr:colOff>
      <xdr:row>41</xdr:row>
      <xdr:rowOff>38099</xdr:rowOff>
    </xdr:from>
    <xdr:to>
      <xdr:col>19</xdr:col>
      <xdr:colOff>381000</xdr:colOff>
      <xdr:row>43</xdr:row>
      <xdr:rowOff>110218</xdr:rowOff>
    </xdr:to>
    <xdr:sp macro="" textlink="">
      <xdr:nvSpPr>
        <xdr:cNvPr id="25" name="正方形/長方形 24"/>
        <xdr:cNvSpPr>
          <a:spLocks noChangeArrowheads="1"/>
        </xdr:cNvSpPr>
      </xdr:nvSpPr>
      <xdr:spPr bwMode="auto">
        <a:xfrm>
          <a:off x="9286875" y="7791449"/>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18</xdr:col>
      <xdr:colOff>522517</xdr:colOff>
      <xdr:row>38</xdr:row>
      <xdr:rowOff>85725</xdr:rowOff>
    </xdr:from>
    <xdr:to>
      <xdr:col>23</xdr:col>
      <xdr:colOff>19050</xdr:colOff>
      <xdr:row>40</xdr:row>
      <xdr:rowOff>57150</xdr:rowOff>
    </xdr:to>
    <xdr:sp macro="" textlink="">
      <xdr:nvSpPr>
        <xdr:cNvPr id="26" name="角丸四角形 15"/>
        <xdr:cNvSpPr/>
      </xdr:nvSpPr>
      <xdr:spPr>
        <a:xfrm>
          <a:off x="11904892" y="7277100"/>
          <a:ext cx="222068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136071</xdr:colOff>
      <xdr:row>0</xdr:row>
      <xdr:rowOff>104775</xdr:rowOff>
    </xdr:from>
    <xdr:to>
      <xdr:col>8</xdr:col>
      <xdr:colOff>81643</xdr:colOff>
      <xdr:row>0</xdr:row>
      <xdr:rowOff>629687</xdr:rowOff>
    </xdr:to>
    <xdr:sp macro="" textlink="">
      <xdr:nvSpPr>
        <xdr:cNvPr id="27" name="正方形/長方形 26"/>
        <xdr:cNvSpPr>
          <a:spLocks noChangeArrowheads="1"/>
        </xdr:cNvSpPr>
      </xdr:nvSpPr>
      <xdr:spPr bwMode="auto">
        <a:xfrm>
          <a:off x="3415392" y="104775"/>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8</xdr:col>
      <xdr:colOff>163287</xdr:colOff>
      <xdr:row>0</xdr:row>
      <xdr:rowOff>77561</xdr:rowOff>
    </xdr:from>
    <xdr:to>
      <xdr:col>10</xdr:col>
      <xdr:colOff>136072</xdr:colOff>
      <xdr:row>0</xdr:row>
      <xdr:rowOff>620486</xdr:rowOff>
    </xdr:to>
    <xdr:sp macro="" textlink="">
      <xdr:nvSpPr>
        <xdr:cNvPr id="28" name="正方形/長方形 27"/>
        <xdr:cNvSpPr>
          <a:spLocks noChangeArrowheads="1"/>
        </xdr:cNvSpPr>
      </xdr:nvSpPr>
      <xdr:spPr bwMode="auto">
        <a:xfrm>
          <a:off x="5497287" y="77561"/>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10</xdr:col>
      <xdr:colOff>228599</xdr:colOff>
      <xdr:row>0</xdr:row>
      <xdr:rowOff>95250</xdr:rowOff>
    </xdr:from>
    <xdr:to>
      <xdr:col>14</xdr:col>
      <xdr:colOff>176893</xdr:colOff>
      <xdr:row>0</xdr:row>
      <xdr:rowOff>638175</xdr:rowOff>
    </xdr:to>
    <xdr:sp macro="" textlink="">
      <xdr:nvSpPr>
        <xdr:cNvPr id="29" name="正方形/長方形 28"/>
        <xdr:cNvSpPr>
          <a:spLocks noChangeArrowheads="1"/>
        </xdr:cNvSpPr>
      </xdr:nvSpPr>
      <xdr:spPr bwMode="auto">
        <a:xfrm>
          <a:off x="7209063" y="95250"/>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14</xdr:col>
      <xdr:colOff>311604</xdr:colOff>
      <xdr:row>0</xdr:row>
      <xdr:rowOff>95250</xdr:rowOff>
    </xdr:from>
    <xdr:to>
      <xdr:col>17</xdr:col>
      <xdr:colOff>394606</xdr:colOff>
      <xdr:row>0</xdr:row>
      <xdr:rowOff>638175</xdr:rowOff>
    </xdr:to>
    <xdr:sp macro="" textlink="">
      <xdr:nvSpPr>
        <xdr:cNvPr id="30" name="正方形/長方形 29"/>
        <xdr:cNvSpPr>
          <a:spLocks noChangeArrowheads="1"/>
        </xdr:cNvSpPr>
      </xdr:nvSpPr>
      <xdr:spPr bwMode="auto">
        <a:xfrm>
          <a:off x="9469211" y="95250"/>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18</xdr:col>
      <xdr:colOff>13607</xdr:colOff>
      <xdr:row>0</xdr:row>
      <xdr:rowOff>95250</xdr:rowOff>
    </xdr:from>
    <xdr:to>
      <xdr:col>22</xdr:col>
      <xdr:colOff>394606</xdr:colOff>
      <xdr:row>0</xdr:row>
      <xdr:rowOff>638175</xdr:rowOff>
    </xdr:to>
    <xdr:sp macro="" textlink="">
      <xdr:nvSpPr>
        <xdr:cNvPr id="31" name="正方形/長方形 30"/>
        <xdr:cNvSpPr>
          <a:spLocks noChangeArrowheads="1"/>
        </xdr:cNvSpPr>
      </xdr:nvSpPr>
      <xdr:spPr bwMode="auto">
        <a:xfrm>
          <a:off x="11416393" y="95250"/>
          <a:ext cx="251732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503621</xdr:colOff>
      <xdr:row>31</xdr:row>
      <xdr:rowOff>208017</xdr:rowOff>
    </xdr:from>
    <xdr:to>
      <xdr:col>24</xdr:col>
      <xdr:colOff>1521810</xdr:colOff>
      <xdr:row>34</xdr:row>
      <xdr:rowOff>185025</xdr:rowOff>
    </xdr:to>
    <xdr:sp macro="" textlink="">
      <xdr:nvSpPr>
        <xdr:cNvPr id="6" name="テキスト ボックス 4"/>
        <xdr:cNvSpPr txBox="1"/>
      </xdr:nvSpPr>
      <xdr:spPr>
        <a:xfrm>
          <a:off x="9645431" y="7269655"/>
          <a:ext cx="5211379"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119355</xdr:colOff>
      <xdr:row>0</xdr:row>
      <xdr:rowOff>462946</xdr:rowOff>
    </xdr:from>
    <xdr:to>
      <xdr:col>25</xdr:col>
      <xdr:colOff>54741</xdr:colOff>
      <xdr:row>6</xdr:row>
      <xdr:rowOff>98533</xdr:rowOff>
    </xdr:to>
    <xdr:sp macro="" textlink="">
      <xdr:nvSpPr>
        <xdr:cNvPr id="7" name="角丸四角形 15"/>
        <xdr:cNvSpPr/>
      </xdr:nvSpPr>
      <xdr:spPr>
        <a:xfrm>
          <a:off x="11358855" y="462946"/>
          <a:ext cx="3772600" cy="156780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153277</xdr:colOff>
      <xdr:row>0</xdr:row>
      <xdr:rowOff>449036</xdr:rowOff>
    </xdr:from>
    <xdr:to>
      <xdr:col>35</xdr:col>
      <xdr:colOff>120431</xdr:colOff>
      <xdr:row>7</xdr:row>
      <xdr:rowOff>10949</xdr:rowOff>
    </xdr:to>
    <xdr:sp macro="" textlink="">
      <xdr:nvSpPr>
        <xdr:cNvPr id="8" name="正方形/長方形 7"/>
        <xdr:cNvSpPr>
          <a:spLocks noChangeArrowheads="1"/>
        </xdr:cNvSpPr>
      </xdr:nvSpPr>
      <xdr:spPr bwMode="auto">
        <a:xfrm>
          <a:off x="15229991" y="449036"/>
          <a:ext cx="2688583" cy="1602984"/>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492673</xdr:colOff>
      <xdr:row>29</xdr:row>
      <xdr:rowOff>164225</xdr:rowOff>
    </xdr:from>
    <xdr:to>
      <xdr:col>24</xdr:col>
      <xdr:colOff>135475</xdr:colOff>
      <xdr:row>31</xdr:row>
      <xdr:rowOff>66347</xdr:rowOff>
    </xdr:to>
    <xdr:sp macro="" textlink="">
      <xdr:nvSpPr>
        <xdr:cNvPr id="10" name="角丸四角形 15"/>
        <xdr:cNvSpPr/>
      </xdr:nvSpPr>
      <xdr:spPr>
        <a:xfrm>
          <a:off x="10849742" y="6766035"/>
          <a:ext cx="262073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117366</xdr:rowOff>
    </xdr:from>
    <xdr:to>
      <xdr:col>30</xdr:col>
      <xdr:colOff>187152</xdr:colOff>
      <xdr:row>31</xdr:row>
      <xdr:rowOff>72557</xdr:rowOff>
    </xdr:to>
    <xdr:sp macro="" textlink="">
      <xdr:nvSpPr>
        <xdr:cNvPr id="11" name="正方形/長方形 10"/>
        <xdr:cNvSpPr>
          <a:spLocks noChangeArrowheads="1"/>
        </xdr:cNvSpPr>
      </xdr:nvSpPr>
      <xdr:spPr bwMode="auto">
        <a:xfrm>
          <a:off x="13573937" y="6719176"/>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10</xdr:row>
      <xdr:rowOff>0</xdr:rowOff>
    </xdr:from>
    <xdr:to>
      <xdr:col>8</xdr:col>
      <xdr:colOff>98534</xdr:colOff>
      <xdr:row>16</xdr:row>
      <xdr:rowOff>131379</xdr:rowOff>
    </xdr:to>
    <xdr:sp macro="" textlink="">
      <xdr:nvSpPr>
        <xdr:cNvPr id="12" name="角丸四角形 15"/>
        <xdr:cNvSpPr/>
      </xdr:nvSpPr>
      <xdr:spPr>
        <a:xfrm>
          <a:off x="0" y="2134914"/>
          <a:ext cx="5058103" cy="1510862"/>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304625</xdr:colOff>
      <xdr:row>17</xdr:row>
      <xdr:rowOff>7883</xdr:rowOff>
    </xdr:from>
    <xdr:to>
      <xdr:col>7</xdr:col>
      <xdr:colOff>448879</xdr:colOff>
      <xdr:row>18</xdr:row>
      <xdr:rowOff>192988</xdr:rowOff>
    </xdr:to>
    <xdr:sp macro="" textlink="">
      <xdr:nvSpPr>
        <xdr:cNvPr id="13" name="正方形/長方形 12"/>
        <xdr:cNvSpPr>
          <a:spLocks noChangeArrowheads="1"/>
        </xdr:cNvSpPr>
      </xdr:nvSpPr>
      <xdr:spPr bwMode="auto">
        <a:xfrm>
          <a:off x="304625" y="3752193"/>
          <a:ext cx="4512616" cy="415019"/>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8</xdr:col>
      <xdr:colOff>983703</xdr:colOff>
      <xdr:row>7</xdr:row>
      <xdr:rowOff>229913</xdr:rowOff>
    </xdr:from>
    <xdr:to>
      <xdr:col>10</xdr:col>
      <xdr:colOff>38648</xdr:colOff>
      <xdr:row>16</xdr:row>
      <xdr:rowOff>125681</xdr:rowOff>
    </xdr:to>
    <xdr:sp macro="" textlink="">
      <xdr:nvSpPr>
        <xdr:cNvPr id="14" name="角丸四角形 15"/>
        <xdr:cNvSpPr/>
      </xdr:nvSpPr>
      <xdr:spPr>
        <a:xfrm>
          <a:off x="5943272" y="1675085"/>
          <a:ext cx="609600" cy="196499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32844</xdr:colOff>
      <xdr:row>17</xdr:row>
      <xdr:rowOff>1206</xdr:rowOff>
    </xdr:from>
    <xdr:to>
      <xdr:col>14</xdr:col>
      <xdr:colOff>613103</xdr:colOff>
      <xdr:row>25</xdr:row>
      <xdr:rowOff>131379</xdr:rowOff>
    </xdr:to>
    <xdr:sp macro="" textlink="">
      <xdr:nvSpPr>
        <xdr:cNvPr id="15" name="正方形/長方形 14"/>
        <xdr:cNvSpPr>
          <a:spLocks noChangeArrowheads="1"/>
        </xdr:cNvSpPr>
      </xdr:nvSpPr>
      <xdr:spPr bwMode="auto">
        <a:xfrm>
          <a:off x="6032499" y="3745516"/>
          <a:ext cx="4269828" cy="196948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10</xdr:col>
      <xdr:colOff>1072931</xdr:colOff>
      <xdr:row>7</xdr:row>
      <xdr:rowOff>218966</xdr:rowOff>
    </xdr:from>
    <xdr:to>
      <xdr:col>12</xdr:col>
      <xdr:colOff>40289</xdr:colOff>
      <xdr:row>16</xdr:row>
      <xdr:rowOff>122793</xdr:rowOff>
    </xdr:to>
    <xdr:sp macro="" textlink="">
      <xdr:nvSpPr>
        <xdr:cNvPr id="16" name="角丸四角形 15"/>
        <xdr:cNvSpPr/>
      </xdr:nvSpPr>
      <xdr:spPr>
        <a:xfrm>
          <a:off x="7587155" y="1664138"/>
          <a:ext cx="609600" cy="197305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951624</xdr:colOff>
      <xdr:row>7</xdr:row>
      <xdr:rowOff>196191</xdr:rowOff>
    </xdr:from>
    <xdr:to>
      <xdr:col>14</xdr:col>
      <xdr:colOff>28466</xdr:colOff>
      <xdr:row>16</xdr:row>
      <xdr:rowOff>132255</xdr:rowOff>
    </xdr:to>
    <xdr:sp macro="" textlink="">
      <xdr:nvSpPr>
        <xdr:cNvPr id="17" name="角丸四角形 15"/>
        <xdr:cNvSpPr/>
      </xdr:nvSpPr>
      <xdr:spPr>
        <a:xfrm>
          <a:off x="9108090" y="1641363"/>
          <a:ext cx="609600" cy="200528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644197</xdr:colOff>
      <xdr:row>7</xdr:row>
      <xdr:rowOff>184367</xdr:rowOff>
    </xdr:from>
    <xdr:to>
      <xdr:col>15</xdr:col>
      <xdr:colOff>585952</xdr:colOff>
      <xdr:row>16</xdr:row>
      <xdr:rowOff>120431</xdr:rowOff>
    </xdr:to>
    <xdr:sp macro="" textlink="">
      <xdr:nvSpPr>
        <xdr:cNvPr id="18" name="角丸四角形 15"/>
        <xdr:cNvSpPr/>
      </xdr:nvSpPr>
      <xdr:spPr>
        <a:xfrm>
          <a:off x="10333421" y="1629539"/>
          <a:ext cx="609600" cy="200528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65689</xdr:colOff>
      <xdr:row>7</xdr:row>
      <xdr:rowOff>208017</xdr:rowOff>
    </xdr:from>
    <xdr:to>
      <xdr:col>22</xdr:col>
      <xdr:colOff>43793</xdr:colOff>
      <xdr:row>16</xdr:row>
      <xdr:rowOff>109482</xdr:rowOff>
    </xdr:to>
    <xdr:sp macro="" textlink="">
      <xdr:nvSpPr>
        <xdr:cNvPr id="19" name="角丸四角形 15"/>
        <xdr:cNvSpPr/>
      </xdr:nvSpPr>
      <xdr:spPr>
        <a:xfrm>
          <a:off x="11024913" y="1653189"/>
          <a:ext cx="1806466" cy="197069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208018</xdr:colOff>
      <xdr:row>10</xdr:row>
      <xdr:rowOff>120430</xdr:rowOff>
    </xdr:from>
    <xdr:to>
      <xdr:col>25</xdr:col>
      <xdr:colOff>10949</xdr:colOff>
      <xdr:row>14</xdr:row>
      <xdr:rowOff>31638</xdr:rowOff>
    </xdr:to>
    <xdr:sp macro="" textlink="">
      <xdr:nvSpPr>
        <xdr:cNvPr id="20" name="正方形/長方形 19"/>
        <xdr:cNvSpPr>
          <a:spLocks noChangeArrowheads="1"/>
        </xdr:cNvSpPr>
      </xdr:nvSpPr>
      <xdr:spPr bwMode="auto">
        <a:xfrm>
          <a:off x="12995604" y="2255344"/>
          <a:ext cx="2091121" cy="83086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87587</xdr:colOff>
      <xdr:row>31</xdr:row>
      <xdr:rowOff>186121</xdr:rowOff>
    </xdr:from>
    <xdr:to>
      <xdr:col>7</xdr:col>
      <xdr:colOff>10949</xdr:colOff>
      <xdr:row>33</xdr:row>
      <xdr:rowOff>107292</xdr:rowOff>
    </xdr:to>
    <xdr:sp macro="" textlink="">
      <xdr:nvSpPr>
        <xdr:cNvPr id="21" name="角丸四角形 15"/>
        <xdr:cNvSpPr/>
      </xdr:nvSpPr>
      <xdr:spPr>
        <a:xfrm>
          <a:off x="635001" y="7247759"/>
          <a:ext cx="3744310"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255567</xdr:colOff>
      <xdr:row>28</xdr:row>
      <xdr:rowOff>98535</xdr:rowOff>
    </xdr:from>
    <xdr:to>
      <xdr:col>6</xdr:col>
      <xdr:colOff>514568</xdr:colOff>
      <xdr:row>31</xdr:row>
      <xdr:rowOff>60730</xdr:rowOff>
    </xdr:to>
    <xdr:sp macro="" textlink="">
      <xdr:nvSpPr>
        <xdr:cNvPr id="22" name="正方形/長方形 21"/>
        <xdr:cNvSpPr>
          <a:spLocks noChangeArrowheads="1"/>
        </xdr:cNvSpPr>
      </xdr:nvSpPr>
      <xdr:spPr bwMode="auto">
        <a:xfrm>
          <a:off x="802981" y="6371897"/>
          <a:ext cx="3434001" cy="75047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76637</xdr:colOff>
      <xdr:row>27</xdr:row>
      <xdr:rowOff>190171</xdr:rowOff>
    </xdr:from>
    <xdr:to>
      <xdr:col>24</xdr:col>
      <xdr:colOff>98534</xdr:colOff>
      <xdr:row>29</xdr:row>
      <xdr:rowOff>32845</xdr:rowOff>
    </xdr:to>
    <xdr:sp macro="" textlink="">
      <xdr:nvSpPr>
        <xdr:cNvPr id="23" name="角丸四角形 15"/>
        <xdr:cNvSpPr/>
      </xdr:nvSpPr>
      <xdr:spPr>
        <a:xfrm>
          <a:off x="11035861" y="6233619"/>
          <a:ext cx="2397673" cy="40103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54741</xdr:colOff>
      <xdr:row>19</xdr:row>
      <xdr:rowOff>164224</xdr:rowOff>
    </xdr:from>
    <xdr:to>
      <xdr:col>24</xdr:col>
      <xdr:colOff>1642242</xdr:colOff>
      <xdr:row>27</xdr:row>
      <xdr:rowOff>111564</xdr:rowOff>
    </xdr:to>
    <xdr:sp macro="" textlink="">
      <xdr:nvSpPr>
        <xdr:cNvPr id="24" name="正方形/長方形 23"/>
        <xdr:cNvSpPr>
          <a:spLocks noChangeArrowheads="1"/>
        </xdr:cNvSpPr>
      </xdr:nvSpPr>
      <xdr:spPr bwMode="auto">
        <a:xfrm>
          <a:off x="10411810" y="4368362"/>
          <a:ext cx="4565432" cy="1786650"/>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530679</xdr:colOff>
      <xdr:row>6</xdr:row>
      <xdr:rowOff>95250</xdr:rowOff>
    </xdr:from>
    <xdr:to>
      <xdr:col>9</xdr:col>
      <xdr:colOff>40821</xdr:colOff>
      <xdr:row>8</xdr:row>
      <xdr:rowOff>13606</xdr:rowOff>
    </xdr:to>
    <xdr:sp macro="" textlink="">
      <xdr:nvSpPr>
        <xdr:cNvPr id="26" name="角丸四角形 15"/>
        <xdr:cNvSpPr/>
      </xdr:nvSpPr>
      <xdr:spPr>
        <a:xfrm>
          <a:off x="4912179" y="1442357"/>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54431</xdr:colOff>
      <xdr:row>4</xdr:row>
      <xdr:rowOff>81642</xdr:rowOff>
    </xdr:from>
    <xdr:to>
      <xdr:col>12</xdr:col>
      <xdr:colOff>830036</xdr:colOff>
      <xdr:row>5</xdr:row>
      <xdr:rowOff>269481</xdr:rowOff>
    </xdr:to>
    <xdr:sp macro="" textlink="">
      <xdr:nvSpPr>
        <xdr:cNvPr id="27" name="正方形/長方形 26"/>
        <xdr:cNvSpPr>
          <a:spLocks noChangeArrowheads="1"/>
        </xdr:cNvSpPr>
      </xdr:nvSpPr>
      <xdr:spPr bwMode="auto">
        <a:xfrm>
          <a:off x="2830288" y="857249"/>
          <a:ext cx="6164034" cy="4735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レンタカー代について、手引きを確認し計上対象外の経費は含まれていないことを確認の上、</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チェックをいれてください</a:t>
          </a:r>
          <a:endParaRPr lang="ja-JP" altLang="ja-JP" sz="1200">
            <a:effectLst/>
          </a:endParaRPr>
        </a:p>
      </xdr:txBody>
    </xdr:sp>
    <xdr:clientData/>
  </xdr:twoCellAnchor>
  <xdr:twoCellAnchor>
    <xdr:from>
      <xdr:col>0</xdr:col>
      <xdr:colOff>95250</xdr:colOff>
      <xdr:row>0</xdr:row>
      <xdr:rowOff>196645</xdr:rowOff>
    </xdr:from>
    <xdr:to>
      <xdr:col>3</xdr:col>
      <xdr:colOff>612322</xdr:colOff>
      <xdr:row>0</xdr:row>
      <xdr:rowOff>620160</xdr:rowOff>
    </xdr:to>
    <xdr:sp macro="" textlink="">
      <xdr:nvSpPr>
        <xdr:cNvPr id="32" name="正方形/長方形 31"/>
        <xdr:cNvSpPr>
          <a:spLocks noChangeArrowheads="1"/>
        </xdr:cNvSpPr>
      </xdr:nvSpPr>
      <xdr:spPr bwMode="auto">
        <a:xfrm>
          <a:off x="95250" y="196645"/>
          <a:ext cx="2000251" cy="42351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693966</xdr:colOff>
      <xdr:row>0</xdr:row>
      <xdr:rowOff>172912</xdr:rowOff>
    </xdr:from>
    <xdr:to>
      <xdr:col>6</xdr:col>
      <xdr:colOff>68037</xdr:colOff>
      <xdr:row>0</xdr:row>
      <xdr:rowOff>610960</xdr:rowOff>
    </xdr:to>
    <xdr:sp macro="" textlink="">
      <xdr:nvSpPr>
        <xdr:cNvPr id="33" name="正方形/長方形 32"/>
        <xdr:cNvSpPr>
          <a:spLocks noChangeArrowheads="1"/>
        </xdr:cNvSpPr>
      </xdr:nvSpPr>
      <xdr:spPr bwMode="auto">
        <a:xfrm>
          <a:off x="2177145" y="172912"/>
          <a:ext cx="1619249" cy="43804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160564</xdr:colOff>
      <xdr:row>0</xdr:row>
      <xdr:rowOff>190601</xdr:rowOff>
    </xdr:from>
    <xdr:to>
      <xdr:col>9</xdr:col>
      <xdr:colOff>13608</xdr:colOff>
      <xdr:row>0</xdr:row>
      <xdr:rowOff>628649</xdr:rowOff>
    </xdr:to>
    <xdr:sp macro="" textlink="">
      <xdr:nvSpPr>
        <xdr:cNvPr id="34" name="正方形/長方形 33"/>
        <xdr:cNvSpPr>
          <a:spLocks noChangeArrowheads="1"/>
        </xdr:cNvSpPr>
      </xdr:nvSpPr>
      <xdr:spPr bwMode="auto">
        <a:xfrm>
          <a:off x="3888921" y="190601"/>
          <a:ext cx="2125437" cy="438048"/>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148319</xdr:colOff>
      <xdr:row>0</xdr:row>
      <xdr:rowOff>190601</xdr:rowOff>
    </xdr:from>
    <xdr:to>
      <xdr:col>11</xdr:col>
      <xdr:colOff>149679</xdr:colOff>
      <xdr:row>0</xdr:row>
      <xdr:rowOff>628649</xdr:rowOff>
    </xdr:to>
    <xdr:sp macro="" textlink="">
      <xdr:nvSpPr>
        <xdr:cNvPr id="35" name="正方形/長方形 34"/>
        <xdr:cNvSpPr>
          <a:spLocks noChangeArrowheads="1"/>
        </xdr:cNvSpPr>
      </xdr:nvSpPr>
      <xdr:spPr bwMode="auto">
        <a:xfrm>
          <a:off x="6149069" y="190601"/>
          <a:ext cx="1647824" cy="438048"/>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449037</xdr:colOff>
      <xdr:row>0</xdr:row>
      <xdr:rowOff>190601</xdr:rowOff>
    </xdr:from>
    <xdr:to>
      <xdr:col>15</xdr:col>
      <xdr:colOff>244928</xdr:colOff>
      <xdr:row>0</xdr:row>
      <xdr:rowOff>628649</xdr:rowOff>
    </xdr:to>
    <xdr:sp macro="" textlink="">
      <xdr:nvSpPr>
        <xdr:cNvPr id="36" name="正方形/長方形 35"/>
        <xdr:cNvSpPr>
          <a:spLocks noChangeArrowheads="1"/>
        </xdr:cNvSpPr>
      </xdr:nvSpPr>
      <xdr:spPr bwMode="auto">
        <a:xfrm>
          <a:off x="8096251" y="190601"/>
          <a:ext cx="2517320" cy="438048"/>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55150</xdr:colOff>
      <xdr:row>34</xdr:row>
      <xdr:rowOff>77881</xdr:rowOff>
    </xdr:from>
    <xdr:to>
      <xdr:col>13</xdr:col>
      <xdr:colOff>4484</xdr:colOff>
      <xdr:row>43</xdr:row>
      <xdr:rowOff>80362</xdr:rowOff>
    </xdr:to>
    <xdr:sp macro="" textlink="">
      <xdr:nvSpPr>
        <xdr:cNvPr id="25" name="正方形/長方形 24"/>
        <xdr:cNvSpPr>
          <a:spLocks noChangeArrowheads="1"/>
        </xdr:cNvSpPr>
      </xdr:nvSpPr>
      <xdr:spPr bwMode="auto">
        <a:xfrm>
          <a:off x="5377944" y="6879852"/>
          <a:ext cx="2896481" cy="151527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交通機関名をプルダウンより選択ください。（手入力も可）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同種類の車両を複数使用する場合は、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①・②と附番したものを選択してください。</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車両を使用する場合は、様式</a:t>
          </a:r>
          <a:r>
            <a:rPr lang="en-US" altLang="ja-JP" sz="1200" b="1">
              <a:latin typeface="Calibri" panose="020F0502020204030204"/>
              <a:ea typeface="ＭＳ Ｐゴシック" panose="020B0600070205080204" pitchFamily="50" charset="-128"/>
            </a:rPr>
            <a:t>5</a:t>
          </a:r>
          <a:r>
            <a:rPr lang="ja-JP" altLang="en-US" sz="1200" b="1">
              <a:latin typeface="Calibri" panose="020F0502020204030204"/>
              <a:ea typeface="ＭＳ Ｐゴシック" panose="020B0600070205080204" pitchFamily="50" charset="-128"/>
            </a:rPr>
            <a:t>の作成が</a:t>
          </a:r>
          <a:endParaRPr lang="en-US" altLang="ja-JP" sz="1200" b="1">
            <a:latin typeface="Calibri" panose="020F0502020204030204"/>
            <a:ea typeface="ＭＳ Ｐゴシック" panose="020B0600070205080204" pitchFamily="50" charset="-128"/>
          </a:endParaRPr>
        </a:p>
        <a:p>
          <a:pPr>
            <a:defRPr/>
          </a:pP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台につき</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枚必要です。</a:t>
          </a:r>
        </a:p>
      </xdr:txBody>
    </xdr:sp>
    <xdr:clientData/>
  </xdr:twoCellAnchor>
  <xdr:twoCellAnchor>
    <xdr:from>
      <xdr:col>7</xdr:col>
      <xdr:colOff>592549</xdr:colOff>
      <xdr:row>2</xdr:row>
      <xdr:rowOff>161845</xdr:rowOff>
    </xdr:from>
    <xdr:to>
      <xdr:col>8</xdr:col>
      <xdr:colOff>896471</xdr:colOff>
      <xdr:row>32</xdr:row>
      <xdr:rowOff>16420</xdr:rowOff>
    </xdr:to>
    <xdr:sp macro="" textlink="">
      <xdr:nvSpPr>
        <xdr:cNvPr id="26" name="角丸四角形 15"/>
        <xdr:cNvSpPr/>
      </xdr:nvSpPr>
      <xdr:spPr>
        <a:xfrm>
          <a:off x="5321431" y="385963"/>
          <a:ext cx="897834" cy="60962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721</xdr:colOff>
      <xdr:row>5</xdr:row>
      <xdr:rowOff>58271</xdr:rowOff>
    </xdr:from>
    <xdr:to>
      <xdr:col>6</xdr:col>
      <xdr:colOff>30500</xdr:colOff>
      <xdr:row>31</xdr:row>
      <xdr:rowOff>56029</xdr:rowOff>
    </xdr:to>
    <xdr:sp macro="" textlink="">
      <xdr:nvSpPr>
        <xdr:cNvPr id="27" name="角丸四角形 15"/>
        <xdr:cNvSpPr/>
      </xdr:nvSpPr>
      <xdr:spPr>
        <a:xfrm>
          <a:off x="3833133" y="1178859"/>
          <a:ext cx="321132" cy="517487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468407</xdr:colOff>
      <xdr:row>28</xdr:row>
      <xdr:rowOff>69717</xdr:rowOff>
    </xdr:from>
    <xdr:to>
      <xdr:col>3</xdr:col>
      <xdr:colOff>1715589</xdr:colOff>
      <xdr:row>33</xdr:row>
      <xdr:rowOff>137833</xdr:rowOff>
    </xdr:to>
    <xdr:sp macro="" textlink="">
      <xdr:nvSpPr>
        <xdr:cNvPr id="28" name="正方形/長方形 27"/>
        <xdr:cNvSpPr>
          <a:spLocks noChangeArrowheads="1"/>
        </xdr:cNvSpPr>
      </xdr:nvSpPr>
      <xdr:spPr bwMode="auto">
        <a:xfrm>
          <a:off x="1342466" y="5863158"/>
          <a:ext cx="1852299" cy="90855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⇔を選択した場合、往復分の距離・単価を御記入ください</a:t>
          </a:r>
        </a:p>
      </xdr:txBody>
    </xdr:sp>
    <xdr:clientData/>
  </xdr:twoCellAnchor>
  <xdr:twoCellAnchor>
    <xdr:from>
      <xdr:col>7</xdr:col>
      <xdr:colOff>14649</xdr:colOff>
      <xdr:row>2</xdr:row>
      <xdr:rowOff>180895</xdr:rowOff>
    </xdr:from>
    <xdr:to>
      <xdr:col>7</xdr:col>
      <xdr:colOff>562616</xdr:colOff>
      <xdr:row>31</xdr:row>
      <xdr:rowOff>73501</xdr:rowOff>
    </xdr:to>
    <xdr:sp macro="" textlink="">
      <xdr:nvSpPr>
        <xdr:cNvPr id="29" name="角丸四角形 15"/>
        <xdr:cNvSpPr/>
      </xdr:nvSpPr>
      <xdr:spPr>
        <a:xfrm>
          <a:off x="4743531" y="405013"/>
          <a:ext cx="547967" cy="596619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1010132</xdr:colOff>
      <xdr:row>34</xdr:row>
      <xdr:rowOff>96932</xdr:rowOff>
    </xdr:from>
    <xdr:to>
      <xdr:col>7</xdr:col>
      <xdr:colOff>483103</xdr:colOff>
      <xdr:row>41</xdr:row>
      <xdr:rowOff>10246</xdr:rowOff>
    </xdr:to>
    <xdr:sp macro="" textlink="">
      <xdr:nvSpPr>
        <xdr:cNvPr id="30" name="正方形/長方形 29"/>
        <xdr:cNvSpPr>
          <a:spLocks noChangeArrowheads="1"/>
        </xdr:cNvSpPr>
      </xdr:nvSpPr>
      <xdr:spPr bwMode="auto">
        <a:xfrm>
          <a:off x="2489308" y="6898903"/>
          <a:ext cx="2722677" cy="1089931"/>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下記の場合は距離も記入してください。</a:t>
          </a:r>
        </a:p>
        <a:p>
          <a:pPr>
            <a:defRPr/>
          </a:pPr>
          <a:r>
            <a:rPr lang="ja-JP" altLang="en-US" sz="1200" b="1">
              <a:latin typeface="Calibri" panose="020F0502020204030204"/>
              <a:ea typeface="ＭＳ Ｐゴシック" panose="020B0600070205080204" pitchFamily="50" charset="-128"/>
            </a:rPr>
            <a:t>　・車両を利用する場合</a:t>
          </a:r>
        </a:p>
        <a:p>
          <a:pPr>
            <a:defRPr/>
          </a:pPr>
          <a:r>
            <a:rPr lang="ja-JP" altLang="en-US" sz="1200" b="1">
              <a:latin typeface="Calibri" panose="020F0502020204030204"/>
              <a:ea typeface="ＭＳ Ｐゴシック" panose="020B0600070205080204" pitchFamily="50" charset="-128"/>
            </a:rPr>
            <a:t>　・特急料金を計上する場合</a:t>
          </a:r>
        </a:p>
        <a:p>
          <a:pPr>
            <a:defRPr/>
          </a:pPr>
          <a:r>
            <a:rPr lang="ja-JP" altLang="en-US" sz="1200" b="1">
              <a:latin typeface="Calibri" panose="020F0502020204030204"/>
              <a:ea typeface="ＭＳ Ｐゴシック" panose="020B0600070205080204" pitchFamily="50" charset="-128"/>
            </a:rPr>
            <a:t>　・宿泊のない日に日当を計上する場合</a:t>
          </a:r>
        </a:p>
      </xdr:txBody>
    </xdr:sp>
    <xdr:clientData/>
  </xdr:twoCellAnchor>
  <xdr:twoCellAnchor>
    <xdr:from>
      <xdr:col>13</xdr:col>
      <xdr:colOff>840441</xdr:colOff>
      <xdr:row>3</xdr:row>
      <xdr:rowOff>12167</xdr:rowOff>
    </xdr:from>
    <xdr:to>
      <xdr:col>15</xdr:col>
      <xdr:colOff>22413</xdr:colOff>
      <xdr:row>30</xdr:row>
      <xdr:rowOff>67236</xdr:rowOff>
    </xdr:to>
    <xdr:sp macro="" textlink="">
      <xdr:nvSpPr>
        <xdr:cNvPr id="31" name="角丸四角形 15"/>
        <xdr:cNvSpPr/>
      </xdr:nvSpPr>
      <xdr:spPr>
        <a:xfrm>
          <a:off x="9110382" y="460402"/>
          <a:ext cx="717178" cy="573645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9926</xdr:colOff>
      <xdr:row>2</xdr:row>
      <xdr:rowOff>198184</xdr:rowOff>
    </xdr:from>
    <xdr:to>
      <xdr:col>23</xdr:col>
      <xdr:colOff>8564</xdr:colOff>
      <xdr:row>31</xdr:row>
      <xdr:rowOff>114918</xdr:rowOff>
    </xdr:to>
    <xdr:sp macro="" textlink="">
      <xdr:nvSpPr>
        <xdr:cNvPr id="32" name="角丸四角形 15"/>
        <xdr:cNvSpPr/>
      </xdr:nvSpPr>
      <xdr:spPr>
        <a:xfrm>
          <a:off x="13501808" y="422302"/>
          <a:ext cx="603756" cy="599032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197225</xdr:colOff>
      <xdr:row>31</xdr:row>
      <xdr:rowOff>80443</xdr:rowOff>
    </xdr:from>
    <xdr:to>
      <xdr:col>21</xdr:col>
      <xdr:colOff>445275</xdr:colOff>
      <xdr:row>41</xdr:row>
      <xdr:rowOff>107576</xdr:rowOff>
    </xdr:to>
    <xdr:sp macro="" textlink="">
      <xdr:nvSpPr>
        <xdr:cNvPr id="33" name="正方形/長方形 32"/>
        <xdr:cNvSpPr>
          <a:spLocks noChangeArrowheads="1"/>
        </xdr:cNvSpPr>
      </xdr:nvSpPr>
      <xdr:spPr bwMode="auto">
        <a:xfrm>
          <a:off x="10002372" y="6378149"/>
          <a:ext cx="3262432" cy="170801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p>
      </xdr:txBody>
    </xdr:sp>
    <xdr:clientData/>
  </xdr:twoCellAnchor>
  <xdr:twoCellAnchor>
    <xdr:from>
      <xdr:col>23</xdr:col>
      <xdr:colOff>75238</xdr:colOff>
      <xdr:row>3</xdr:row>
      <xdr:rowOff>21692</xdr:rowOff>
    </xdr:from>
    <xdr:to>
      <xdr:col>26</xdr:col>
      <xdr:colOff>26094</xdr:colOff>
      <xdr:row>5</xdr:row>
      <xdr:rowOff>96371</xdr:rowOff>
    </xdr:to>
    <xdr:sp macro="" textlink="">
      <xdr:nvSpPr>
        <xdr:cNvPr id="34" name="角丸四角形 15"/>
        <xdr:cNvSpPr/>
      </xdr:nvSpPr>
      <xdr:spPr>
        <a:xfrm>
          <a:off x="14172238" y="469927"/>
          <a:ext cx="4186680" cy="74703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145676</xdr:colOff>
      <xdr:row>27</xdr:row>
      <xdr:rowOff>100852</xdr:rowOff>
    </xdr:from>
    <xdr:to>
      <xdr:col>25</xdr:col>
      <xdr:colOff>1170776</xdr:colOff>
      <xdr:row>45</xdr:row>
      <xdr:rowOff>42342</xdr:rowOff>
    </xdr:to>
    <xdr:sp macro="" textlink="">
      <xdr:nvSpPr>
        <xdr:cNvPr id="35" name="正方形/長方形 34"/>
        <xdr:cNvSpPr>
          <a:spLocks noChangeArrowheads="1"/>
        </xdr:cNvSpPr>
      </xdr:nvSpPr>
      <xdr:spPr bwMode="auto">
        <a:xfrm>
          <a:off x="14242676" y="5726205"/>
          <a:ext cx="3994659" cy="296707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様式２</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に記入した移動起点と異なる場所から移動する場合、理由を記入</a:t>
          </a:r>
        </a:p>
        <a:p>
          <a:pPr>
            <a:defRPr/>
          </a:pPr>
          <a:r>
            <a:rPr lang="ja-JP" altLang="en-US" sz="1000" b="1">
              <a:latin typeface="Calibri" panose="020F0502020204030204"/>
              <a:ea typeface="ＭＳ Ｐゴシック" panose="020B0600070205080204" pitchFamily="50" charset="-128"/>
            </a:rPr>
            <a:t>・交通機関の選択欄で「その他」を選択した場合、利用する交通手段を備考へ記入</a:t>
          </a:r>
        </a:p>
        <a:p>
          <a:pPr>
            <a:defRPr/>
          </a:pPr>
          <a:r>
            <a:rPr lang="ja-JP" altLang="en-US" sz="1000" b="1">
              <a:latin typeface="Calibri" panose="020F0502020204030204"/>
              <a:ea typeface="ＭＳ Ｐゴシック" panose="020B0600070205080204" pitchFamily="50" charset="-128"/>
            </a:rPr>
            <a:t>・公共交通機関以外を利用の場合、各列に以下の点を記入</a:t>
          </a:r>
        </a:p>
        <a:p>
          <a:pPr>
            <a:defRPr/>
          </a:pPr>
          <a:r>
            <a:rPr lang="ja-JP" altLang="en-US" sz="1000" b="1">
              <a:latin typeface="Calibri" panose="020F0502020204030204"/>
              <a:ea typeface="ＭＳ Ｐゴシック" panose="020B0600070205080204" pitchFamily="50" charset="-128"/>
            </a:rPr>
            <a:t>　　・公共交通機関の有無</a:t>
          </a:r>
        </a:p>
        <a:p>
          <a:pPr>
            <a:defRPr/>
          </a:pPr>
          <a:r>
            <a:rPr lang="ja-JP" altLang="en-US" sz="1000" b="1">
              <a:latin typeface="Calibri" panose="020F0502020204030204"/>
              <a:ea typeface="ＭＳ Ｐゴシック" panose="020B0600070205080204" pitchFamily="50" charset="-128"/>
            </a:rPr>
            <a:t>　　・公共交通機関がある場合は、公共交通機関利用時との金額</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時間的効率面の比較</a:t>
          </a:r>
        </a:p>
        <a:p>
          <a:pPr>
            <a:defRPr/>
          </a:pPr>
          <a:r>
            <a:rPr lang="ja-JP" altLang="en-US" sz="1000" b="1">
              <a:latin typeface="Calibri" panose="020F0502020204030204"/>
              <a:ea typeface="ＭＳ Ｐゴシック" panose="020B0600070205080204" pitchFamily="50" charset="-128"/>
            </a:rPr>
            <a:t>　　・公共交通機関以外を利用する理由</a:t>
          </a:r>
          <a:endParaRPr lang="en-US" altLang="ja-JP" sz="1000" b="1">
            <a:latin typeface="Calibri" panose="020F0502020204030204"/>
            <a:ea typeface="ＭＳ Ｐゴシック" panose="020B0600070205080204" pitchFamily="50" charset="-128"/>
          </a:endParaRPr>
        </a:p>
        <a:p>
          <a:pPr>
            <a:defRPr/>
          </a:pPr>
          <a:endParaRPr lang="ja-JP" altLang="en-US"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精査時に、移動方法の見直しや理由の不足について指摘を受けた場合は、精算時までに再検討の上、修正をお願いいたします。内容の見直し後も理由や妥当性について明確な説明が得られない場合、計上は認められません。</a:t>
          </a:r>
        </a:p>
      </xdr:txBody>
    </xdr:sp>
    <xdr:clientData/>
  </xdr:twoCellAnchor>
  <xdr:twoCellAnchor>
    <xdr:from>
      <xdr:col>12</xdr:col>
      <xdr:colOff>39062</xdr:colOff>
      <xdr:row>52</xdr:row>
      <xdr:rowOff>145116</xdr:rowOff>
    </xdr:from>
    <xdr:to>
      <xdr:col>22</xdr:col>
      <xdr:colOff>392606</xdr:colOff>
      <xdr:row>54</xdr:row>
      <xdr:rowOff>9124</xdr:rowOff>
    </xdr:to>
    <xdr:sp macro="" textlink="">
      <xdr:nvSpPr>
        <xdr:cNvPr id="36" name="角丸四角形 15"/>
        <xdr:cNvSpPr/>
      </xdr:nvSpPr>
      <xdr:spPr>
        <a:xfrm>
          <a:off x="8017650" y="9972675"/>
          <a:ext cx="5866838" cy="2674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134872</xdr:colOff>
      <xdr:row>44</xdr:row>
      <xdr:rowOff>8004</xdr:rowOff>
    </xdr:from>
    <xdr:to>
      <xdr:col>22</xdr:col>
      <xdr:colOff>373556</xdr:colOff>
      <xdr:row>52</xdr:row>
      <xdr:rowOff>11767</xdr:rowOff>
    </xdr:to>
    <xdr:sp macro="" textlink="">
      <xdr:nvSpPr>
        <xdr:cNvPr id="37" name="正方形/長方形 36"/>
        <xdr:cNvSpPr>
          <a:spLocks noChangeArrowheads="1"/>
        </xdr:cNvSpPr>
      </xdr:nvSpPr>
      <xdr:spPr bwMode="auto">
        <a:xfrm>
          <a:off x="8113460" y="8490857"/>
          <a:ext cx="5751978" cy="1348469"/>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a:t>
          </a:r>
          <a:endParaRPr lang="en-US" altLang="ja-JP" sz="1050" b="1">
            <a:latin typeface="Calibri" panose="020F0502020204030204"/>
            <a:ea typeface="ＭＳ Ｐゴシック" panose="020B0600070205080204" pitchFamily="50" charset="-128"/>
          </a:endParaRPr>
        </a:p>
        <a:p>
          <a:pPr>
            <a:defRPr/>
          </a:pPr>
          <a:r>
            <a:rPr lang="ja-JP" altLang="en-US" sz="1050" b="1">
              <a:latin typeface="Calibri" panose="020F0502020204030204"/>
              <a:ea typeface="ＭＳ Ｐゴシック" panose="020B0600070205080204" pitchFamily="50" charset="-128"/>
            </a:rPr>
            <a:t>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18</xdr:col>
      <xdr:colOff>136918</xdr:colOff>
      <xdr:row>1</xdr:row>
      <xdr:rowOff>0</xdr:rowOff>
    </xdr:from>
    <xdr:to>
      <xdr:col>22</xdr:col>
      <xdr:colOff>485615</xdr:colOff>
      <xdr:row>2</xdr:row>
      <xdr:rowOff>110858</xdr:rowOff>
    </xdr:to>
    <xdr:sp macro="" textlink="">
      <xdr:nvSpPr>
        <xdr:cNvPr id="38" name="正方形/長方形 37"/>
        <xdr:cNvSpPr>
          <a:spLocks noChangeArrowheads="1"/>
        </xdr:cNvSpPr>
      </xdr:nvSpPr>
      <xdr:spPr bwMode="auto">
        <a:xfrm>
          <a:off x="11499683" y="0"/>
          <a:ext cx="2477814" cy="334976"/>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p>
      </xdr:txBody>
    </xdr:sp>
    <xdr:clientData/>
  </xdr:twoCellAnchor>
  <xdr:twoCellAnchor>
    <xdr:from>
      <xdr:col>36</xdr:col>
      <xdr:colOff>122062</xdr:colOff>
      <xdr:row>2</xdr:row>
      <xdr:rowOff>217235</xdr:rowOff>
    </xdr:from>
    <xdr:to>
      <xdr:col>56</xdr:col>
      <xdr:colOff>10243</xdr:colOff>
      <xdr:row>15</xdr:row>
      <xdr:rowOff>27935</xdr:rowOff>
    </xdr:to>
    <xdr:sp macro="" textlink="">
      <xdr:nvSpPr>
        <xdr:cNvPr id="39" name="角丸四角形 15"/>
        <xdr:cNvSpPr/>
      </xdr:nvSpPr>
      <xdr:spPr>
        <a:xfrm>
          <a:off x="21592533" y="441353"/>
          <a:ext cx="5648004" cy="238805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40</xdr:col>
      <xdr:colOff>179933</xdr:colOff>
      <xdr:row>15</xdr:row>
      <xdr:rowOff>157203</xdr:rowOff>
    </xdr:from>
    <xdr:to>
      <xdr:col>55</xdr:col>
      <xdr:colOff>20809</xdr:colOff>
      <xdr:row>21</xdr:row>
      <xdr:rowOff>152160</xdr:rowOff>
    </xdr:to>
    <xdr:sp macro="" textlink="">
      <xdr:nvSpPr>
        <xdr:cNvPr id="40" name="正方形/長方形 39"/>
        <xdr:cNvSpPr>
          <a:spLocks noChangeArrowheads="1"/>
        </xdr:cNvSpPr>
      </xdr:nvSpPr>
      <xdr:spPr bwMode="auto">
        <a:xfrm>
          <a:off x="22737374" y="2958674"/>
          <a:ext cx="3706906" cy="137328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公演時間・終演時間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実際のワークショップ・本公演時間を御記入ください。（お昼休憩等は含まない）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出発時間・会場入時間・会場出発時間・帰着時間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前泊や後泊が発生した場合に、時間を御記入ください。</a:t>
          </a:r>
          <a:endParaRPr lang="en-US" altLang="ja-JP" sz="1000" b="1">
            <a:latin typeface="Calibri" panose="020F0502020204030204"/>
            <a:ea typeface="ＭＳ Ｐゴシック" panose="020B0600070205080204" pitchFamily="50" charset="-128"/>
          </a:endParaRPr>
        </a:p>
      </xdr:txBody>
    </xdr:sp>
    <xdr:clientData/>
  </xdr:twoCellAnchor>
  <xdr:twoCellAnchor>
    <xdr:from>
      <xdr:col>10</xdr:col>
      <xdr:colOff>326975</xdr:colOff>
      <xdr:row>54</xdr:row>
      <xdr:rowOff>54668</xdr:rowOff>
    </xdr:from>
    <xdr:to>
      <xdr:col>15</xdr:col>
      <xdr:colOff>70037</xdr:colOff>
      <xdr:row>56</xdr:row>
      <xdr:rowOff>28495</xdr:rowOff>
    </xdr:to>
    <xdr:sp macro="" textlink="">
      <xdr:nvSpPr>
        <xdr:cNvPr id="41" name="角丸四角形 15"/>
        <xdr:cNvSpPr/>
      </xdr:nvSpPr>
      <xdr:spPr>
        <a:xfrm>
          <a:off x="7285828" y="10285639"/>
          <a:ext cx="2589356" cy="36603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108537</xdr:colOff>
      <xdr:row>57</xdr:row>
      <xdr:rowOff>37298</xdr:rowOff>
    </xdr:from>
    <xdr:to>
      <xdr:col>19</xdr:col>
      <xdr:colOff>410776</xdr:colOff>
      <xdr:row>59</xdr:row>
      <xdr:rowOff>104615</xdr:rowOff>
    </xdr:to>
    <xdr:sp macro="" textlink="">
      <xdr:nvSpPr>
        <xdr:cNvPr id="42" name="正方形/長方形 41"/>
        <xdr:cNvSpPr>
          <a:spLocks noChangeArrowheads="1"/>
        </xdr:cNvSpPr>
      </xdr:nvSpPr>
      <xdr:spPr bwMode="auto">
        <a:xfrm>
          <a:off x="9230125" y="10828563"/>
          <a:ext cx="3126122" cy="403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18</xdr:col>
      <xdr:colOff>554374</xdr:colOff>
      <xdr:row>54</xdr:row>
      <xdr:rowOff>73718</xdr:rowOff>
    </xdr:from>
    <xdr:to>
      <xdr:col>23</xdr:col>
      <xdr:colOff>96530</xdr:colOff>
      <xdr:row>56</xdr:row>
      <xdr:rowOff>47545</xdr:rowOff>
    </xdr:to>
    <xdr:sp macro="" textlink="">
      <xdr:nvSpPr>
        <xdr:cNvPr id="43" name="角丸四角形 15"/>
        <xdr:cNvSpPr/>
      </xdr:nvSpPr>
      <xdr:spPr>
        <a:xfrm>
          <a:off x="11917139" y="10304689"/>
          <a:ext cx="2276391" cy="36603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549089</xdr:colOff>
      <xdr:row>1</xdr:row>
      <xdr:rowOff>1</xdr:rowOff>
    </xdr:from>
    <xdr:to>
      <xdr:col>26</xdr:col>
      <xdr:colOff>44823</xdr:colOff>
      <xdr:row>2</xdr:row>
      <xdr:rowOff>201706</xdr:rowOff>
    </xdr:to>
    <xdr:sp macro="" textlink="">
      <xdr:nvSpPr>
        <xdr:cNvPr id="44" name="角丸四角形 15"/>
        <xdr:cNvSpPr/>
      </xdr:nvSpPr>
      <xdr:spPr>
        <a:xfrm>
          <a:off x="14040971" y="1"/>
          <a:ext cx="4336676" cy="42582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78441</xdr:colOff>
      <xdr:row>0</xdr:row>
      <xdr:rowOff>251332</xdr:rowOff>
    </xdr:from>
    <xdr:to>
      <xdr:col>3</xdr:col>
      <xdr:colOff>599516</xdr:colOff>
      <xdr:row>0</xdr:row>
      <xdr:rowOff>776244</xdr:rowOff>
    </xdr:to>
    <xdr:sp macro="" textlink="">
      <xdr:nvSpPr>
        <xdr:cNvPr id="22" name="正方形/長方形 21"/>
        <xdr:cNvSpPr>
          <a:spLocks noChangeArrowheads="1"/>
        </xdr:cNvSpPr>
      </xdr:nvSpPr>
      <xdr:spPr bwMode="auto">
        <a:xfrm>
          <a:off x="78441" y="251332"/>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681160</xdr:colOff>
      <xdr:row>0</xdr:row>
      <xdr:rowOff>224118</xdr:rowOff>
    </xdr:from>
    <xdr:to>
      <xdr:col>4</xdr:col>
      <xdr:colOff>518673</xdr:colOff>
      <xdr:row>0</xdr:row>
      <xdr:rowOff>767043</xdr:rowOff>
    </xdr:to>
    <xdr:sp macro="" textlink="">
      <xdr:nvSpPr>
        <xdr:cNvPr id="23" name="正方形/長方形 22"/>
        <xdr:cNvSpPr>
          <a:spLocks noChangeArrowheads="1"/>
        </xdr:cNvSpPr>
      </xdr:nvSpPr>
      <xdr:spPr bwMode="auto">
        <a:xfrm>
          <a:off x="2160336" y="224118"/>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5</xdr:col>
      <xdr:colOff>39700</xdr:colOff>
      <xdr:row>0</xdr:row>
      <xdr:rowOff>241807</xdr:rowOff>
    </xdr:from>
    <xdr:to>
      <xdr:col>8</xdr:col>
      <xdr:colOff>674755</xdr:colOff>
      <xdr:row>0</xdr:row>
      <xdr:rowOff>784732</xdr:rowOff>
    </xdr:to>
    <xdr:sp macro="" textlink="">
      <xdr:nvSpPr>
        <xdr:cNvPr id="24" name="正方形/長方形 23"/>
        <xdr:cNvSpPr>
          <a:spLocks noChangeArrowheads="1"/>
        </xdr:cNvSpPr>
      </xdr:nvSpPr>
      <xdr:spPr bwMode="auto">
        <a:xfrm>
          <a:off x="3872112" y="241807"/>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8</xdr:col>
      <xdr:colOff>809466</xdr:colOff>
      <xdr:row>0</xdr:row>
      <xdr:rowOff>241807</xdr:rowOff>
    </xdr:from>
    <xdr:to>
      <xdr:col>11</xdr:col>
      <xdr:colOff>406613</xdr:colOff>
      <xdr:row>0</xdr:row>
      <xdr:rowOff>784732</xdr:rowOff>
    </xdr:to>
    <xdr:sp macro="" textlink="">
      <xdr:nvSpPr>
        <xdr:cNvPr id="45" name="正方形/長方形 44"/>
        <xdr:cNvSpPr>
          <a:spLocks noChangeArrowheads="1"/>
        </xdr:cNvSpPr>
      </xdr:nvSpPr>
      <xdr:spPr bwMode="auto">
        <a:xfrm>
          <a:off x="6132260" y="241807"/>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12</xdr:col>
      <xdr:colOff>100854</xdr:colOff>
      <xdr:row>0</xdr:row>
      <xdr:rowOff>241807</xdr:rowOff>
    </xdr:from>
    <xdr:to>
      <xdr:col>16</xdr:col>
      <xdr:colOff>197703</xdr:colOff>
      <xdr:row>0</xdr:row>
      <xdr:rowOff>784732</xdr:rowOff>
    </xdr:to>
    <xdr:sp macro="" textlink="">
      <xdr:nvSpPr>
        <xdr:cNvPr id="46" name="正方形/長方形 45"/>
        <xdr:cNvSpPr>
          <a:spLocks noChangeArrowheads="1"/>
        </xdr:cNvSpPr>
      </xdr:nvSpPr>
      <xdr:spPr bwMode="auto">
        <a:xfrm>
          <a:off x="8079442" y="241807"/>
          <a:ext cx="251732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504825</xdr:colOff>
      <xdr:row>31</xdr:row>
      <xdr:rowOff>59390</xdr:rowOff>
    </xdr:from>
    <xdr:to>
      <xdr:col>24</xdr:col>
      <xdr:colOff>1704975</xdr:colOff>
      <xdr:row>34</xdr:row>
      <xdr:rowOff>40339</xdr:rowOff>
    </xdr:to>
    <xdr:sp macro="" textlink="">
      <xdr:nvSpPr>
        <xdr:cNvPr id="14" name="テキスト ボックス 4"/>
        <xdr:cNvSpPr txBox="1"/>
      </xdr:nvSpPr>
      <xdr:spPr>
        <a:xfrm>
          <a:off x="9660031" y="7007037"/>
          <a:ext cx="5402356" cy="65330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128880</xdr:colOff>
      <xdr:row>0</xdr:row>
      <xdr:rowOff>582875</xdr:rowOff>
    </xdr:from>
    <xdr:to>
      <xdr:col>25</xdr:col>
      <xdr:colOff>53380</xdr:colOff>
      <xdr:row>7</xdr:row>
      <xdr:rowOff>8789</xdr:rowOff>
    </xdr:to>
    <xdr:sp macro="" textlink="">
      <xdr:nvSpPr>
        <xdr:cNvPr id="20" name="角丸四角形 15"/>
        <xdr:cNvSpPr/>
      </xdr:nvSpPr>
      <xdr:spPr>
        <a:xfrm>
          <a:off x="11379586" y="582875"/>
          <a:ext cx="3779323" cy="144297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151916</xdr:colOff>
      <xdr:row>0</xdr:row>
      <xdr:rowOff>571500</xdr:rowOff>
    </xdr:from>
    <xdr:to>
      <xdr:col>35</xdr:col>
      <xdr:colOff>78249</xdr:colOff>
      <xdr:row>7</xdr:row>
      <xdr:rowOff>30062</xdr:rowOff>
    </xdr:to>
    <xdr:sp macro="" textlink="">
      <xdr:nvSpPr>
        <xdr:cNvPr id="21" name="正方形/長方形 20"/>
        <xdr:cNvSpPr>
          <a:spLocks noChangeArrowheads="1"/>
        </xdr:cNvSpPr>
      </xdr:nvSpPr>
      <xdr:spPr bwMode="auto">
        <a:xfrm>
          <a:off x="15257445" y="571500"/>
          <a:ext cx="2727804" cy="1475621"/>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507641</xdr:colOff>
      <xdr:row>29</xdr:row>
      <xdr:rowOff>126667</xdr:rowOff>
    </xdr:from>
    <xdr:to>
      <xdr:col>24</xdr:col>
      <xdr:colOff>135475</xdr:colOff>
      <xdr:row>31</xdr:row>
      <xdr:rowOff>38715</xdr:rowOff>
    </xdr:to>
    <xdr:sp macro="" textlink="">
      <xdr:nvSpPr>
        <xdr:cNvPr id="22" name="角丸四角形 15"/>
        <xdr:cNvSpPr/>
      </xdr:nvSpPr>
      <xdr:spPr>
        <a:xfrm>
          <a:off x="10873082" y="6626079"/>
          <a:ext cx="2619805" cy="36028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84291</xdr:rowOff>
    </xdr:from>
    <xdr:to>
      <xdr:col>30</xdr:col>
      <xdr:colOff>165381</xdr:colOff>
      <xdr:row>31</xdr:row>
      <xdr:rowOff>44925</xdr:rowOff>
    </xdr:to>
    <xdr:sp macro="" textlink="">
      <xdr:nvSpPr>
        <xdr:cNvPr id="23" name="正方形/長方形 22"/>
        <xdr:cNvSpPr>
          <a:spLocks noChangeArrowheads="1"/>
        </xdr:cNvSpPr>
      </xdr:nvSpPr>
      <xdr:spPr bwMode="auto">
        <a:xfrm>
          <a:off x="13596349" y="6583703"/>
          <a:ext cx="3075297" cy="40886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190500</xdr:rowOff>
    </xdr:from>
    <xdr:to>
      <xdr:col>8</xdr:col>
      <xdr:colOff>102616</xdr:colOff>
      <xdr:row>16</xdr:row>
      <xdr:rowOff>174985</xdr:rowOff>
    </xdr:to>
    <xdr:sp macro="" textlink="">
      <xdr:nvSpPr>
        <xdr:cNvPr id="24" name="角丸四角形 15"/>
        <xdr:cNvSpPr/>
      </xdr:nvSpPr>
      <xdr:spPr>
        <a:xfrm>
          <a:off x="0" y="2106706"/>
          <a:ext cx="5078028" cy="1553308"/>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304625</xdr:colOff>
      <xdr:row>17</xdr:row>
      <xdr:rowOff>54211</xdr:rowOff>
    </xdr:from>
    <xdr:to>
      <xdr:col>7</xdr:col>
      <xdr:colOff>458404</xdr:colOff>
      <xdr:row>19</xdr:row>
      <xdr:rowOff>13437</xdr:rowOff>
    </xdr:to>
    <xdr:sp macro="" textlink="">
      <xdr:nvSpPr>
        <xdr:cNvPr id="25" name="正方形/長方形 24"/>
        <xdr:cNvSpPr>
          <a:spLocks noChangeArrowheads="1"/>
        </xdr:cNvSpPr>
      </xdr:nvSpPr>
      <xdr:spPr bwMode="auto">
        <a:xfrm>
          <a:off x="304625" y="3788011"/>
          <a:ext cx="4525754" cy="416426"/>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9</xdr:col>
      <xdr:colOff>33617</xdr:colOff>
      <xdr:row>7</xdr:row>
      <xdr:rowOff>222131</xdr:rowOff>
    </xdr:from>
    <xdr:to>
      <xdr:col>10</xdr:col>
      <xdr:colOff>7751</xdr:colOff>
      <xdr:row>16</xdr:row>
      <xdr:rowOff>146875</xdr:rowOff>
    </xdr:to>
    <xdr:sp macro="" textlink="">
      <xdr:nvSpPr>
        <xdr:cNvPr id="26" name="角丸四角形 15"/>
        <xdr:cNvSpPr/>
      </xdr:nvSpPr>
      <xdr:spPr>
        <a:xfrm>
          <a:off x="6051176" y="1690102"/>
          <a:ext cx="489604" cy="194180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32844</xdr:colOff>
      <xdr:row>17</xdr:row>
      <xdr:rowOff>47534</xdr:rowOff>
    </xdr:from>
    <xdr:to>
      <xdr:col>14</xdr:col>
      <xdr:colOff>628071</xdr:colOff>
      <xdr:row>25</xdr:row>
      <xdr:rowOff>199478</xdr:rowOff>
    </xdr:to>
    <xdr:sp macro="" textlink="">
      <xdr:nvSpPr>
        <xdr:cNvPr id="27" name="正方形/長方形 26"/>
        <xdr:cNvSpPr>
          <a:spLocks noChangeArrowheads="1"/>
        </xdr:cNvSpPr>
      </xdr:nvSpPr>
      <xdr:spPr bwMode="auto">
        <a:xfrm>
          <a:off x="6033594" y="3781334"/>
          <a:ext cx="4281402" cy="198074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11</xdr:col>
      <xdr:colOff>22411</xdr:colOff>
      <xdr:row>8</xdr:row>
      <xdr:rowOff>20685</xdr:rowOff>
    </xdr:from>
    <xdr:to>
      <xdr:col>12</xdr:col>
      <xdr:colOff>17557</xdr:colOff>
      <xdr:row>16</xdr:row>
      <xdr:rowOff>177605</xdr:rowOff>
    </xdr:to>
    <xdr:sp macro="" textlink="">
      <xdr:nvSpPr>
        <xdr:cNvPr id="28" name="角丸四角形 15"/>
        <xdr:cNvSpPr/>
      </xdr:nvSpPr>
      <xdr:spPr>
        <a:xfrm>
          <a:off x="7676029" y="1712773"/>
          <a:ext cx="510616" cy="194986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13</xdr:col>
      <xdr:colOff>33618</xdr:colOff>
      <xdr:row>7</xdr:row>
      <xdr:rowOff>215304</xdr:rowOff>
    </xdr:from>
    <xdr:to>
      <xdr:col>14</xdr:col>
      <xdr:colOff>43434</xdr:colOff>
      <xdr:row>16</xdr:row>
      <xdr:rowOff>175861</xdr:rowOff>
    </xdr:to>
    <xdr:sp macro="" textlink="">
      <xdr:nvSpPr>
        <xdr:cNvPr id="29" name="角丸四角形 15"/>
        <xdr:cNvSpPr/>
      </xdr:nvSpPr>
      <xdr:spPr>
        <a:xfrm>
          <a:off x="9188824" y="1683275"/>
          <a:ext cx="547698" cy="197761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659165</xdr:colOff>
      <xdr:row>7</xdr:row>
      <xdr:rowOff>203480</xdr:rowOff>
    </xdr:from>
    <xdr:to>
      <xdr:col>16</xdr:col>
      <xdr:colOff>845</xdr:colOff>
      <xdr:row>16</xdr:row>
      <xdr:rowOff>164037</xdr:rowOff>
    </xdr:to>
    <xdr:sp macro="" textlink="">
      <xdr:nvSpPr>
        <xdr:cNvPr id="30" name="角丸四角形 15"/>
        <xdr:cNvSpPr/>
      </xdr:nvSpPr>
      <xdr:spPr>
        <a:xfrm>
          <a:off x="10346090" y="1651280"/>
          <a:ext cx="608505" cy="201795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79296</xdr:colOff>
      <xdr:row>7</xdr:row>
      <xdr:rowOff>227130</xdr:rowOff>
    </xdr:from>
    <xdr:to>
      <xdr:col>22</xdr:col>
      <xdr:colOff>51957</xdr:colOff>
      <xdr:row>16</xdr:row>
      <xdr:rowOff>153088</xdr:rowOff>
    </xdr:to>
    <xdr:sp macro="" textlink="">
      <xdr:nvSpPr>
        <xdr:cNvPr id="31" name="角丸四角形 15"/>
        <xdr:cNvSpPr/>
      </xdr:nvSpPr>
      <xdr:spPr>
        <a:xfrm>
          <a:off x="11033046" y="1674930"/>
          <a:ext cx="1801461" cy="198335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216182</xdr:colOff>
      <xdr:row>10</xdr:row>
      <xdr:rowOff>147708</xdr:rowOff>
    </xdr:from>
    <xdr:to>
      <xdr:col>25</xdr:col>
      <xdr:colOff>9588</xdr:colOff>
      <xdr:row>14</xdr:row>
      <xdr:rowOff>69801</xdr:rowOff>
    </xdr:to>
    <xdr:sp macro="" textlink="">
      <xdr:nvSpPr>
        <xdr:cNvPr id="32" name="正方形/長方形 31"/>
        <xdr:cNvSpPr>
          <a:spLocks noChangeArrowheads="1"/>
        </xdr:cNvSpPr>
      </xdr:nvSpPr>
      <xdr:spPr bwMode="auto">
        <a:xfrm>
          <a:off x="12998732" y="2281308"/>
          <a:ext cx="2088931" cy="836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88948</xdr:colOff>
      <xdr:row>31</xdr:row>
      <xdr:rowOff>154007</xdr:rowOff>
    </xdr:from>
    <xdr:to>
      <xdr:col>7</xdr:col>
      <xdr:colOff>20474</xdr:colOff>
      <xdr:row>33</xdr:row>
      <xdr:rowOff>85102</xdr:rowOff>
    </xdr:to>
    <xdr:sp macro="" textlink="">
      <xdr:nvSpPr>
        <xdr:cNvPr id="33" name="角丸四角形 15"/>
        <xdr:cNvSpPr/>
      </xdr:nvSpPr>
      <xdr:spPr>
        <a:xfrm>
          <a:off x="626830" y="7101654"/>
          <a:ext cx="3775144" cy="379330"/>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256928</xdr:colOff>
      <xdr:row>28</xdr:row>
      <xdr:rowOff>62738</xdr:rowOff>
    </xdr:from>
    <xdr:to>
      <xdr:col>6</xdr:col>
      <xdr:colOff>518650</xdr:colOff>
      <xdr:row>31</xdr:row>
      <xdr:rowOff>33098</xdr:rowOff>
    </xdr:to>
    <xdr:sp macro="" textlink="">
      <xdr:nvSpPr>
        <xdr:cNvPr id="34" name="正方形/長方形 33"/>
        <xdr:cNvSpPr>
          <a:spLocks noChangeArrowheads="1"/>
        </xdr:cNvSpPr>
      </xdr:nvSpPr>
      <xdr:spPr bwMode="auto">
        <a:xfrm>
          <a:off x="794810" y="6237179"/>
          <a:ext cx="3455399" cy="7435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90244</xdr:colOff>
      <xdr:row>27</xdr:row>
      <xdr:rowOff>180788</xdr:rowOff>
    </xdr:from>
    <xdr:to>
      <xdr:col>24</xdr:col>
      <xdr:colOff>98534</xdr:colOff>
      <xdr:row>29</xdr:row>
      <xdr:rowOff>33388</xdr:rowOff>
    </xdr:to>
    <xdr:sp macro="" textlink="">
      <xdr:nvSpPr>
        <xdr:cNvPr id="35" name="角丸四角形 15"/>
        <xdr:cNvSpPr/>
      </xdr:nvSpPr>
      <xdr:spPr>
        <a:xfrm>
          <a:off x="11060803" y="6131112"/>
          <a:ext cx="2395143" cy="40168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69709</xdr:colOff>
      <xdr:row>19</xdr:row>
      <xdr:rowOff>137552</xdr:rowOff>
    </xdr:from>
    <xdr:to>
      <xdr:col>24</xdr:col>
      <xdr:colOff>1642242</xdr:colOff>
      <xdr:row>27</xdr:row>
      <xdr:rowOff>106664</xdr:rowOff>
    </xdr:to>
    <xdr:sp macro="" textlink="">
      <xdr:nvSpPr>
        <xdr:cNvPr id="36" name="正方形/長方形 35"/>
        <xdr:cNvSpPr>
          <a:spLocks noChangeArrowheads="1"/>
        </xdr:cNvSpPr>
      </xdr:nvSpPr>
      <xdr:spPr bwMode="auto">
        <a:xfrm>
          <a:off x="10435150" y="4294934"/>
          <a:ext cx="4564504" cy="1762054"/>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569097</xdr:colOff>
      <xdr:row>6</xdr:row>
      <xdr:rowOff>69638</xdr:rowOff>
    </xdr:from>
    <xdr:to>
      <xdr:col>9</xdr:col>
      <xdr:colOff>62430</xdr:colOff>
      <xdr:row>8</xdr:row>
      <xdr:rowOff>3203</xdr:rowOff>
    </xdr:to>
    <xdr:sp macro="" textlink="">
      <xdr:nvSpPr>
        <xdr:cNvPr id="37" name="角丸四角形 15"/>
        <xdr:cNvSpPr/>
      </xdr:nvSpPr>
      <xdr:spPr>
        <a:xfrm>
          <a:off x="4950597" y="1436756"/>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89647</xdr:colOff>
      <xdr:row>4</xdr:row>
      <xdr:rowOff>67236</xdr:rowOff>
    </xdr:from>
    <xdr:to>
      <xdr:col>12</xdr:col>
      <xdr:colOff>863652</xdr:colOff>
      <xdr:row>5</xdr:row>
      <xdr:rowOff>249472</xdr:rowOff>
    </xdr:to>
    <xdr:sp macro="" textlink="">
      <xdr:nvSpPr>
        <xdr:cNvPr id="38" name="正方形/長方形 37"/>
        <xdr:cNvSpPr>
          <a:spLocks noChangeArrowheads="1"/>
        </xdr:cNvSpPr>
      </xdr:nvSpPr>
      <xdr:spPr bwMode="auto">
        <a:xfrm>
          <a:off x="2868706" y="851648"/>
          <a:ext cx="6164034" cy="4735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レンタカー代について、手引きを確認し計上対象外の経費は含まれていないことを確認の上、</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チェックをいれてください</a:t>
          </a:r>
          <a:endParaRPr lang="ja-JP" altLang="ja-JP" sz="1200">
            <a:effectLst/>
          </a:endParaRPr>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39" name="正方形/長方形 38"/>
        <xdr:cNvSpPr>
          <a:spLocks noChangeArrowheads="1"/>
        </xdr:cNvSpPr>
      </xdr:nvSpPr>
      <xdr:spPr bwMode="auto">
        <a:xfrm>
          <a:off x="123264" y="161685"/>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40" name="正方形/長方形 39"/>
        <xdr:cNvSpPr>
          <a:spLocks noChangeArrowheads="1"/>
        </xdr:cNvSpPr>
      </xdr:nvSpPr>
      <xdr:spPr bwMode="auto">
        <a:xfrm>
          <a:off x="2205159" y="134471"/>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41" name="正方形/長方形 40"/>
        <xdr:cNvSpPr>
          <a:spLocks noChangeArrowheads="1"/>
        </xdr:cNvSpPr>
      </xdr:nvSpPr>
      <xdr:spPr bwMode="auto">
        <a:xfrm>
          <a:off x="3916935" y="152160"/>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42" name="正方形/長方形 41"/>
        <xdr:cNvSpPr>
          <a:spLocks noChangeArrowheads="1"/>
        </xdr:cNvSpPr>
      </xdr:nvSpPr>
      <xdr:spPr bwMode="auto">
        <a:xfrm>
          <a:off x="6177083" y="152160"/>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43" name="正方形/長方形 42"/>
        <xdr:cNvSpPr>
          <a:spLocks noChangeArrowheads="1"/>
        </xdr:cNvSpPr>
      </xdr:nvSpPr>
      <xdr:spPr bwMode="auto">
        <a:xfrm>
          <a:off x="8124265" y="152160"/>
          <a:ext cx="251732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31</xdr:row>
      <xdr:rowOff>171450</xdr:rowOff>
    </xdr:from>
    <xdr:to>
      <xdr:col>24</xdr:col>
      <xdr:colOff>1704975</xdr:colOff>
      <xdr:row>34</xdr:row>
      <xdr:rowOff>152399</xdr:rowOff>
    </xdr:to>
    <xdr:sp macro="" textlink="">
      <xdr:nvSpPr>
        <xdr:cNvPr id="14" name="テキスト ボックス 4"/>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128880</xdr:colOff>
      <xdr:row>0</xdr:row>
      <xdr:rowOff>555603</xdr:rowOff>
    </xdr:from>
    <xdr:to>
      <xdr:col>25</xdr:col>
      <xdr:colOff>53380</xdr:colOff>
      <xdr:row>6</xdr:row>
      <xdr:rowOff>37365</xdr:rowOff>
    </xdr:to>
    <xdr:sp macro="" textlink="">
      <xdr:nvSpPr>
        <xdr:cNvPr id="20" name="角丸四角形 15"/>
        <xdr:cNvSpPr/>
      </xdr:nvSpPr>
      <xdr:spPr>
        <a:xfrm>
          <a:off x="11368380" y="555603"/>
          <a:ext cx="3761714" cy="157726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151916</xdr:colOff>
      <xdr:row>0</xdr:row>
      <xdr:rowOff>544286</xdr:rowOff>
    </xdr:from>
    <xdr:to>
      <xdr:col>35</xdr:col>
      <xdr:colOff>78249</xdr:colOff>
      <xdr:row>6</xdr:row>
      <xdr:rowOff>58637</xdr:rowOff>
    </xdr:to>
    <xdr:sp macro="" textlink="">
      <xdr:nvSpPr>
        <xdr:cNvPr id="21" name="正方形/長方形 20"/>
        <xdr:cNvSpPr>
          <a:spLocks noChangeArrowheads="1"/>
        </xdr:cNvSpPr>
      </xdr:nvSpPr>
      <xdr:spPr bwMode="auto">
        <a:xfrm>
          <a:off x="15228630" y="544286"/>
          <a:ext cx="2647762" cy="1609851"/>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507641</xdr:colOff>
      <xdr:row>29</xdr:row>
      <xdr:rowOff>167010</xdr:rowOff>
    </xdr:from>
    <xdr:to>
      <xdr:col>24</xdr:col>
      <xdr:colOff>135475</xdr:colOff>
      <xdr:row>31</xdr:row>
      <xdr:rowOff>74575</xdr:rowOff>
    </xdr:to>
    <xdr:sp macro="" textlink="">
      <xdr:nvSpPr>
        <xdr:cNvPr id="22" name="角丸四角形 15"/>
        <xdr:cNvSpPr/>
      </xdr:nvSpPr>
      <xdr:spPr>
        <a:xfrm>
          <a:off x="10861316" y="6739260"/>
          <a:ext cx="2609159" cy="36476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120151</xdr:rowOff>
    </xdr:from>
    <xdr:to>
      <xdr:col>30</xdr:col>
      <xdr:colOff>165381</xdr:colOff>
      <xdr:row>31</xdr:row>
      <xdr:rowOff>80785</xdr:rowOff>
    </xdr:to>
    <xdr:sp macro="" textlink="">
      <xdr:nvSpPr>
        <xdr:cNvPr id="23" name="正方形/長方形 22"/>
        <xdr:cNvSpPr>
          <a:spLocks noChangeArrowheads="1"/>
        </xdr:cNvSpPr>
      </xdr:nvSpPr>
      <xdr:spPr bwMode="auto">
        <a:xfrm>
          <a:off x="13573937" y="6692401"/>
          <a:ext cx="3050644" cy="41783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151103</xdr:rowOff>
    </xdr:from>
    <xdr:to>
      <xdr:col>8</xdr:col>
      <xdr:colOff>102616</xdr:colOff>
      <xdr:row>20</xdr:row>
      <xdr:rowOff>171450</xdr:rowOff>
    </xdr:to>
    <xdr:sp macro="" textlink="">
      <xdr:nvSpPr>
        <xdr:cNvPr id="24" name="角丸四角形 15"/>
        <xdr:cNvSpPr/>
      </xdr:nvSpPr>
      <xdr:spPr>
        <a:xfrm>
          <a:off x="0" y="2056103"/>
          <a:ext cx="5065141" cy="2534947"/>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199850</xdr:colOff>
      <xdr:row>22</xdr:row>
      <xdr:rowOff>16111</xdr:rowOff>
    </xdr:from>
    <xdr:to>
      <xdr:col>7</xdr:col>
      <xdr:colOff>353629</xdr:colOff>
      <xdr:row>23</xdr:row>
      <xdr:rowOff>203937</xdr:rowOff>
    </xdr:to>
    <xdr:sp macro="" textlink="">
      <xdr:nvSpPr>
        <xdr:cNvPr id="25" name="正方形/長方形 24"/>
        <xdr:cNvSpPr>
          <a:spLocks noChangeArrowheads="1"/>
        </xdr:cNvSpPr>
      </xdr:nvSpPr>
      <xdr:spPr bwMode="auto">
        <a:xfrm>
          <a:off x="199850" y="4892911"/>
          <a:ext cx="4525754" cy="416426"/>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8</xdr:col>
      <xdr:colOff>987785</xdr:colOff>
      <xdr:row>7</xdr:row>
      <xdr:rowOff>172826</xdr:rowOff>
    </xdr:from>
    <xdr:to>
      <xdr:col>10</xdr:col>
      <xdr:colOff>41369</xdr:colOff>
      <xdr:row>20</xdr:row>
      <xdr:rowOff>171450</xdr:rowOff>
    </xdr:to>
    <xdr:sp macro="" textlink="">
      <xdr:nvSpPr>
        <xdr:cNvPr id="26" name="角丸四角形 15"/>
        <xdr:cNvSpPr/>
      </xdr:nvSpPr>
      <xdr:spPr>
        <a:xfrm>
          <a:off x="5950310" y="1620626"/>
          <a:ext cx="606159" cy="297042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8</xdr:col>
      <xdr:colOff>1023444</xdr:colOff>
      <xdr:row>22</xdr:row>
      <xdr:rowOff>19050</xdr:rowOff>
    </xdr:from>
    <xdr:to>
      <xdr:col>14</xdr:col>
      <xdr:colOff>580446</xdr:colOff>
      <xdr:row>31</xdr:row>
      <xdr:rowOff>66128</xdr:rowOff>
    </xdr:to>
    <xdr:sp macro="" textlink="">
      <xdr:nvSpPr>
        <xdr:cNvPr id="27" name="正方形/長方形 26"/>
        <xdr:cNvSpPr>
          <a:spLocks noChangeArrowheads="1"/>
        </xdr:cNvSpPr>
      </xdr:nvSpPr>
      <xdr:spPr bwMode="auto">
        <a:xfrm>
          <a:off x="5985969" y="4895850"/>
          <a:ext cx="4281402" cy="219972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・車検証の提出をお願いいたします。</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　（最終稼働日が有効期限前であることを確認してください）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10</xdr:col>
      <xdr:colOff>1075652</xdr:colOff>
      <xdr:row>7</xdr:row>
      <xdr:rowOff>161878</xdr:rowOff>
    </xdr:from>
    <xdr:to>
      <xdr:col>12</xdr:col>
      <xdr:colOff>51175</xdr:colOff>
      <xdr:row>20</xdr:row>
      <xdr:rowOff>172607</xdr:rowOff>
    </xdr:to>
    <xdr:sp macro="" textlink="">
      <xdr:nvSpPr>
        <xdr:cNvPr id="28" name="角丸四角形 15"/>
        <xdr:cNvSpPr/>
      </xdr:nvSpPr>
      <xdr:spPr>
        <a:xfrm>
          <a:off x="7590752" y="1609678"/>
          <a:ext cx="613823" cy="298252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962510</xdr:colOff>
      <xdr:row>7</xdr:row>
      <xdr:rowOff>139104</xdr:rowOff>
    </xdr:from>
    <xdr:to>
      <xdr:col>14</xdr:col>
      <xdr:colOff>43434</xdr:colOff>
      <xdr:row>20</xdr:row>
      <xdr:rowOff>198252</xdr:rowOff>
    </xdr:to>
    <xdr:sp macro="" textlink="">
      <xdr:nvSpPr>
        <xdr:cNvPr id="29" name="角丸四角形 15"/>
        <xdr:cNvSpPr/>
      </xdr:nvSpPr>
      <xdr:spPr>
        <a:xfrm>
          <a:off x="9115910" y="1586904"/>
          <a:ext cx="614449" cy="303094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659165</xdr:colOff>
      <xdr:row>7</xdr:row>
      <xdr:rowOff>127280</xdr:rowOff>
    </xdr:from>
    <xdr:to>
      <xdr:col>16</xdr:col>
      <xdr:colOff>845</xdr:colOff>
      <xdr:row>20</xdr:row>
      <xdr:rowOff>186428</xdr:rowOff>
    </xdr:to>
    <xdr:sp macro="" textlink="">
      <xdr:nvSpPr>
        <xdr:cNvPr id="30" name="角丸四角形 15"/>
        <xdr:cNvSpPr/>
      </xdr:nvSpPr>
      <xdr:spPr>
        <a:xfrm>
          <a:off x="10346090" y="1575080"/>
          <a:ext cx="608505" cy="303094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79296</xdr:colOff>
      <xdr:row>7</xdr:row>
      <xdr:rowOff>150930</xdr:rowOff>
    </xdr:from>
    <xdr:to>
      <xdr:col>22</xdr:col>
      <xdr:colOff>51957</xdr:colOff>
      <xdr:row>21</xdr:row>
      <xdr:rowOff>38100</xdr:rowOff>
    </xdr:to>
    <xdr:sp macro="" textlink="">
      <xdr:nvSpPr>
        <xdr:cNvPr id="31" name="角丸四角形 15"/>
        <xdr:cNvSpPr/>
      </xdr:nvSpPr>
      <xdr:spPr>
        <a:xfrm>
          <a:off x="11033046" y="1598730"/>
          <a:ext cx="1801461" cy="308757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216182</xdr:colOff>
      <xdr:row>10</xdr:row>
      <xdr:rowOff>71508</xdr:rowOff>
    </xdr:from>
    <xdr:to>
      <xdr:col>25</xdr:col>
      <xdr:colOff>9588</xdr:colOff>
      <xdr:row>13</xdr:row>
      <xdr:rowOff>222201</xdr:rowOff>
    </xdr:to>
    <xdr:sp macro="" textlink="">
      <xdr:nvSpPr>
        <xdr:cNvPr id="32" name="正方形/長方形 31"/>
        <xdr:cNvSpPr>
          <a:spLocks noChangeArrowheads="1"/>
        </xdr:cNvSpPr>
      </xdr:nvSpPr>
      <xdr:spPr bwMode="auto">
        <a:xfrm>
          <a:off x="12998732" y="2205108"/>
          <a:ext cx="2088931" cy="836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88948</xdr:colOff>
      <xdr:row>31</xdr:row>
      <xdr:rowOff>194349</xdr:rowOff>
    </xdr:from>
    <xdr:to>
      <xdr:col>7</xdr:col>
      <xdr:colOff>20474</xdr:colOff>
      <xdr:row>34</xdr:row>
      <xdr:rowOff>85725</xdr:rowOff>
    </xdr:to>
    <xdr:sp macro="" textlink="">
      <xdr:nvSpPr>
        <xdr:cNvPr id="33" name="角丸四角形 15"/>
        <xdr:cNvSpPr/>
      </xdr:nvSpPr>
      <xdr:spPr>
        <a:xfrm>
          <a:off x="631873" y="7223799"/>
          <a:ext cx="3760576" cy="577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1</xdr:col>
      <xdr:colOff>256928</xdr:colOff>
      <xdr:row>28</xdr:row>
      <xdr:rowOff>98598</xdr:rowOff>
    </xdr:from>
    <xdr:to>
      <xdr:col>6</xdr:col>
      <xdr:colOff>518650</xdr:colOff>
      <xdr:row>31</xdr:row>
      <xdr:rowOff>68958</xdr:rowOff>
    </xdr:to>
    <xdr:sp macro="" textlink="">
      <xdr:nvSpPr>
        <xdr:cNvPr id="34" name="正方形/長方形 33"/>
        <xdr:cNvSpPr>
          <a:spLocks noChangeArrowheads="1"/>
        </xdr:cNvSpPr>
      </xdr:nvSpPr>
      <xdr:spPr bwMode="auto">
        <a:xfrm>
          <a:off x="799853" y="6346998"/>
          <a:ext cx="3443072" cy="751410"/>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90244</xdr:colOff>
      <xdr:row>27</xdr:row>
      <xdr:rowOff>187513</xdr:rowOff>
    </xdr:from>
    <xdr:to>
      <xdr:col>24</xdr:col>
      <xdr:colOff>98534</xdr:colOff>
      <xdr:row>29</xdr:row>
      <xdr:rowOff>35630</xdr:rowOff>
    </xdr:to>
    <xdr:sp macro="" textlink="">
      <xdr:nvSpPr>
        <xdr:cNvPr id="35" name="角丸四角形 15"/>
        <xdr:cNvSpPr/>
      </xdr:nvSpPr>
      <xdr:spPr>
        <a:xfrm>
          <a:off x="11043994" y="6207313"/>
          <a:ext cx="2389540" cy="40056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69709</xdr:colOff>
      <xdr:row>21</xdr:row>
      <xdr:rowOff>114300</xdr:rowOff>
    </xdr:from>
    <xdr:to>
      <xdr:col>24</xdr:col>
      <xdr:colOff>1642242</xdr:colOff>
      <xdr:row>27</xdr:row>
      <xdr:rowOff>108906</xdr:rowOff>
    </xdr:to>
    <xdr:sp macro="" textlink="">
      <xdr:nvSpPr>
        <xdr:cNvPr id="36" name="正方形/長方形 35"/>
        <xdr:cNvSpPr>
          <a:spLocks noChangeArrowheads="1"/>
        </xdr:cNvSpPr>
      </xdr:nvSpPr>
      <xdr:spPr bwMode="auto">
        <a:xfrm>
          <a:off x="10423384" y="4762500"/>
          <a:ext cx="4553858" cy="1366206"/>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519791</xdr:colOff>
      <xdr:row>6</xdr:row>
      <xdr:rowOff>80283</xdr:rowOff>
    </xdr:from>
    <xdr:to>
      <xdr:col>9</xdr:col>
      <xdr:colOff>20408</xdr:colOff>
      <xdr:row>8</xdr:row>
      <xdr:rowOff>5443</xdr:rowOff>
    </xdr:to>
    <xdr:sp macro="" textlink="">
      <xdr:nvSpPr>
        <xdr:cNvPr id="37" name="角丸四角形 15"/>
        <xdr:cNvSpPr/>
      </xdr:nvSpPr>
      <xdr:spPr>
        <a:xfrm>
          <a:off x="4891766" y="1423308"/>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419100</xdr:colOff>
      <xdr:row>4</xdr:row>
      <xdr:rowOff>238125</xdr:rowOff>
    </xdr:from>
    <xdr:to>
      <xdr:col>10</xdr:col>
      <xdr:colOff>457200</xdr:colOff>
      <xdr:row>5</xdr:row>
      <xdr:rowOff>273564</xdr:rowOff>
    </xdr:to>
    <xdr:sp macro="" textlink="">
      <xdr:nvSpPr>
        <xdr:cNvPr id="38" name="正方形/長方形 37"/>
        <xdr:cNvSpPr>
          <a:spLocks noChangeArrowheads="1"/>
        </xdr:cNvSpPr>
      </xdr:nvSpPr>
      <xdr:spPr bwMode="auto">
        <a:xfrm>
          <a:off x="4143375" y="1009650"/>
          <a:ext cx="2828925" cy="3211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車検証を提出したらチェックしてください</a:t>
          </a:r>
          <a:endParaRPr lang="ja-JP" altLang="ja-JP" sz="1200">
            <a:effectLst/>
          </a:endParaRPr>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39" name="正方形/長方形 38"/>
        <xdr:cNvSpPr>
          <a:spLocks noChangeArrowheads="1"/>
        </xdr:cNvSpPr>
      </xdr:nvSpPr>
      <xdr:spPr bwMode="auto">
        <a:xfrm>
          <a:off x="123264" y="161685"/>
          <a:ext cx="1995769"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40" name="正方形/長方形 39"/>
        <xdr:cNvSpPr>
          <a:spLocks noChangeArrowheads="1"/>
        </xdr:cNvSpPr>
      </xdr:nvSpPr>
      <xdr:spPr bwMode="auto">
        <a:xfrm>
          <a:off x="2200677" y="134471"/>
          <a:ext cx="1616447"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41" name="正方形/長方形 40"/>
        <xdr:cNvSpPr>
          <a:spLocks noChangeArrowheads="1"/>
        </xdr:cNvSpPr>
      </xdr:nvSpPr>
      <xdr:spPr bwMode="auto">
        <a:xfrm>
          <a:off x="3909651" y="152160"/>
          <a:ext cx="2115912"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42" name="正方形/長方形 41"/>
        <xdr:cNvSpPr>
          <a:spLocks noChangeArrowheads="1"/>
        </xdr:cNvSpPr>
      </xdr:nvSpPr>
      <xdr:spPr bwMode="auto">
        <a:xfrm>
          <a:off x="6160274" y="152160"/>
          <a:ext cx="1650065"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43" name="正方形/長方形 42"/>
        <xdr:cNvSpPr>
          <a:spLocks noChangeArrowheads="1"/>
        </xdr:cNvSpPr>
      </xdr:nvSpPr>
      <xdr:spPr bwMode="auto">
        <a:xfrm>
          <a:off x="8109697" y="152160"/>
          <a:ext cx="2520122"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504825</xdr:colOff>
      <xdr:row>31</xdr:row>
      <xdr:rowOff>171450</xdr:rowOff>
    </xdr:from>
    <xdr:to>
      <xdr:col>24</xdr:col>
      <xdr:colOff>1704975</xdr:colOff>
      <xdr:row>34</xdr:row>
      <xdr:rowOff>152399</xdr:rowOff>
    </xdr:to>
    <xdr:sp macro="" textlink="">
      <xdr:nvSpPr>
        <xdr:cNvPr id="2" name="テキスト ボックス 4"/>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138405</xdr:colOff>
      <xdr:row>0</xdr:row>
      <xdr:rowOff>694217</xdr:rowOff>
    </xdr:from>
    <xdr:to>
      <xdr:col>25</xdr:col>
      <xdr:colOff>52019</xdr:colOff>
      <xdr:row>6</xdr:row>
      <xdr:rowOff>41447</xdr:rowOff>
    </xdr:to>
    <xdr:sp macro="" textlink="">
      <xdr:nvSpPr>
        <xdr:cNvPr id="4" name="角丸四角形 15"/>
        <xdr:cNvSpPr/>
      </xdr:nvSpPr>
      <xdr:spPr>
        <a:xfrm>
          <a:off x="11368380" y="694217"/>
          <a:ext cx="3761714" cy="143320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150555</xdr:colOff>
      <xdr:row>0</xdr:row>
      <xdr:rowOff>685800</xdr:rowOff>
    </xdr:from>
    <xdr:to>
      <xdr:col>35</xdr:col>
      <xdr:colOff>36067</xdr:colOff>
      <xdr:row>6</xdr:row>
      <xdr:rowOff>62719</xdr:rowOff>
    </xdr:to>
    <xdr:sp macro="" textlink="">
      <xdr:nvSpPr>
        <xdr:cNvPr id="5" name="正方形/長方形 4"/>
        <xdr:cNvSpPr>
          <a:spLocks noChangeArrowheads="1"/>
        </xdr:cNvSpPr>
      </xdr:nvSpPr>
      <xdr:spPr bwMode="auto">
        <a:xfrm>
          <a:off x="15228630" y="685800"/>
          <a:ext cx="2647762" cy="1462894"/>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513084</xdr:colOff>
      <xdr:row>29</xdr:row>
      <xdr:rowOff>149321</xdr:rowOff>
    </xdr:from>
    <xdr:to>
      <xdr:col>24</xdr:col>
      <xdr:colOff>125950</xdr:colOff>
      <xdr:row>31</xdr:row>
      <xdr:rowOff>62329</xdr:rowOff>
    </xdr:to>
    <xdr:sp macro="" textlink="">
      <xdr:nvSpPr>
        <xdr:cNvPr id="6" name="角丸四角形 15"/>
        <xdr:cNvSpPr/>
      </xdr:nvSpPr>
      <xdr:spPr>
        <a:xfrm>
          <a:off x="10866759" y="6721571"/>
          <a:ext cx="2594191" cy="37020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229412</xdr:colOff>
      <xdr:row>29</xdr:row>
      <xdr:rowOff>111987</xdr:rowOff>
    </xdr:from>
    <xdr:to>
      <xdr:col>30</xdr:col>
      <xdr:colOff>134085</xdr:colOff>
      <xdr:row>31</xdr:row>
      <xdr:rowOff>78064</xdr:rowOff>
    </xdr:to>
    <xdr:sp macro="" textlink="">
      <xdr:nvSpPr>
        <xdr:cNvPr id="7" name="正方形/長方形 6"/>
        <xdr:cNvSpPr>
          <a:spLocks noChangeArrowheads="1"/>
        </xdr:cNvSpPr>
      </xdr:nvSpPr>
      <xdr:spPr bwMode="auto">
        <a:xfrm>
          <a:off x="13564412" y="6684237"/>
          <a:ext cx="3028873" cy="42327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164711</xdr:rowOff>
    </xdr:from>
    <xdr:to>
      <xdr:col>8</xdr:col>
      <xdr:colOff>106698</xdr:colOff>
      <xdr:row>11</xdr:row>
      <xdr:rowOff>57151</xdr:rowOff>
    </xdr:to>
    <xdr:sp macro="" textlink="">
      <xdr:nvSpPr>
        <xdr:cNvPr id="8" name="角丸四角形 15"/>
        <xdr:cNvSpPr/>
      </xdr:nvSpPr>
      <xdr:spPr>
        <a:xfrm>
          <a:off x="0" y="2069711"/>
          <a:ext cx="5069223" cy="349640"/>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190325</xdr:colOff>
      <xdr:row>11</xdr:row>
      <xdr:rowOff>198447</xdr:rowOff>
    </xdr:from>
    <xdr:to>
      <xdr:col>7</xdr:col>
      <xdr:colOff>353629</xdr:colOff>
      <xdr:row>13</xdr:row>
      <xdr:rowOff>160394</xdr:rowOff>
    </xdr:to>
    <xdr:sp macro="" textlink="">
      <xdr:nvSpPr>
        <xdr:cNvPr id="9" name="正方形/長方形 8"/>
        <xdr:cNvSpPr>
          <a:spLocks noChangeArrowheads="1"/>
        </xdr:cNvSpPr>
      </xdr:nvSpPr>
      <xdr:spPr bwMode="auto">
        <a:xfrm>
          <a:off x="190325" y="2560647"/>
          <a:ext cx="4535279" cy="419147"/>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9</xdr:col>
      <xdr:colOff>341726</xdr:colOff>
      <xdr:row>13</xdr:row>
      <xdr:rowOff>114301</xdr:rowOff>
    </xdr:from>
    <xdr:to>
      <xdr:col>15</xdr:col>
      <xdr:colOff>281089</xdr:colOff>
      <xdr:row>26</xdr:row>
      <xdr:rowOff>111033</xdr:rowOff>
    </xdr:to>
    <xdr:sp macro="" textlink="">
      <xdr:nvSpPr>
        <xdr:cNvPr id="11" name="正方形/長方形 10"/>
        <xdr:cNvSpPr>
          <a:spLocks noChangeArrowheads="1"/>
        </xdr:cNvSpPr>
      </xdr:nvSpPr>
      <xdr:spPr bwMode="auto">
        <a:xfrm>
          <a:off x="6342476" y="2933701"/>
          <a:ext cx="4292288" cy="296853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自家用車を使用する場合は、以下の計上は出来かねます。</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・ガソリン代</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・駐車場代</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・運転手当</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・車両使用料は総移動距離</a:t>
          </a:r>
          <a:r>
            <a:rPr lang="en-US" altLang="ja-JP" sz="1000" b="1">
              <a:latin typeface="Calibri" panose="020F0502020204030204"/>
              <a:ea typeface="ＭＳ Ｐゴシック" panose="020B0600070205080204" pitchFamily="50" charset="-128"/>
            </a:rPr>
            <a:t>×37</a:t>
          </a:r>
          <a:r>
            <a:rPr lang="ja-JP" altLang="en-US" sz="1000" b="1">
              <a:latin typeface="Calibri" panose="020F0502020204030204"/>
              <a:ea typeface="ＭＳ Ｐゴシック" panose="020B0600070205080204" pitchFamily="50" charset="-128"/>
            </a:rPr>
            <a:t>円で計算してください。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000" b="1">
              <a:latin typeface="Calibri" panose="020F0502020204030204"/>
              <a:ea typeface="ＭＳ Ｐゴシック" panose="020B0600070205080204" pitchFamily="50" charset="-128"/>
            </a:rPr>
            <a:t>・精算時には実費を御記入ください。</a:t>
          </a:r>
          <a:r>
            <a:rPr kumimoji="1" lang="ja-JP" altLang="ja-JP" sz="1000" b="1" kern="1200">
              <a:solidFill>
                <a:sysClr val="windowText" lastClr="000000"/>
              </a:solidFill>
              <a:effectLst/>
              <a:latin typeface="Times New Roman" charset="0"/>
              <a:ea typeface="ＭＳ Ｐゴシック" charset="0"/>
              <a:cs typeface="ＭＳ Ｐゴシック" charset="0"/>
            </a:rPr>
            <a:t>・車両使用料は総移動距離</a:t>
          </a:r>
          <a:r>
            <a:rPr kumimoji="1" lang="en-US" altLang="ja-JP" sz="1000" b="1" kern="1200">
              <a:solidFill>
                <a:sysClr val="windowText" lastClr="000000"/>
              </a:solidFill>
              <a:effectLst/>
              <a:latin typeface="Times New Roman" charset="0"/>
              <a:ea typeface="ＭＳ Ｐゴシック" charset="0"/>
              <a:cs typeface="ＭＳ Ｐゴシック" charset="0"/>
            </a:rPr>
            <a:t>×37</a:t>
          </a:r>
          <a:r>
            <a:rPr kumimoji="1" lang="ja-JP" altLang="ja-JP" sz="1000" b="1" kern="1200">
              <a:solidFill>
                <a:sysClr val="windowText" lastClr="000000"/>
              </a:solidFill>
              <a:effectLst/>
              <a:latin typeface="Times New Roman" charset="0"/>
              <a:ea typeface="ＭＳ Ｐゴシック" charset="0"/>
              <a:cs typeface="ＭＳ Ｐゴシック" charset="0"/>
            </a:rPr>
            <a:t>円で計算してください。</a:t>
          </a:r>
          <a:endParaRPr lang="ja-JP" altLang="en-US" sz="1000" b="1">
            <a:latin typeface="Calibri" panose="020F0502020204030204"/>
            <a:ea typeface="ＭＳ Ｐゴシック" panose="020B0600070205080204" pitchFamily="50" charset="-128"/>
          </a:endParaRPr>
        </a:p>
      </xdr:txBody>
    </xdr:sp>
    <xdr:clientData/>
  </xdr:twoCellAnchor>
  <xdr:twoCellAnchor>
    <xdr:from>
      <xdr:col>12</xdr:col>
      <xdr:colOff>963871</xdr:colOff>
      <xdr:row>7</xdr:row>
      <xdr:rowOff>185368</xdr:rowOff>
    </xdr:from>
    <xdr:to>
      <xdr:col>14</xdr:col>
      <xdr:colOff>48877</xdr:colOff>
      <xdr:row>12</xdr:row>
      <xdr:rowOff>142875</xdr:rowOff>
    </xdr:to>
    <xdr:sp macro="" textlink="">
      <xdr:nvSpPr>
        <xdr:cNvPr id="13" name="角丸四角形 15"/>
        <xdr:cNvSpPr/>
      </xdr:nvSpPr>
      <xdr:spPr>
        <a:xfrm>
          <a:off x="9117271" y="1633168"/>
          <a:ext cx="618531" cy="110050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56226</xdr:colOff>
      <xdr:row>27</xdr:row>
      <xdr:rowOff>173906</xdr:rowOff>
    </xdr:from>
    <xdr:to>
      <xdr:col>24</xdr:col>
      <xdr:colOff>50909</xdr:colOff>
      <xdr:row>29</xdr:row>
      <xdr:rowOff>27466</xdr:rowOff>
    </xdr:to>
    <xdr:sp macro="" textlink="">
      <xdr:nvSpPr>
        <xdr:cNvPr id="19" name="角丸四角形 15"/>
        <xdr:cNvSpPr/>
      </xdr:nvSpPr>
      <xdr:spPr>
        <a:xfrm>
          <a:off x="11009976" y="6193706"/>
          <a:ext cx="2375933" cy="40601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8477</xdr:colOff>
      <xdr:row>21</xdr:row>
      <xdr:rowOff>17689</xdr:rowOff>
    </xdr:from>
    <xdr:to>
      <xdr:col>26</xdr:col>
      <xdr:colOff>146817</xdr:colOff>
      <xdr:row>27</xdr:row>
      <xdr:rowOff>28624</xdr:rowOff>
    </xdr:to>
    <xdr:sp macro="" textlink="">
      <xdr:nvSpPr>
        <xdr:cNvPr id="20" name="正方形/長方形 19"/>
        <xdr:cNvSpPr>
          <a:spLocks noChangeArrowheads="1"/>
        </xdr:cNvSpPr>
      </xdr:nvSpPr>
      <xdr:spPr bwMode="auto">
        <a:xfrm>
          <a:off x="10962227" y="4665889"/>
          <a:ext cx="4538890" cy="138253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24</xdr:col>
      <xdr:colOff>38100</xdr:colOff>
      <xdr:row>11</xdr:row>
      <xdr:rowOff>196994</xdr:rowOff>
    </xdr:from>
    <xdr:to>
      <xdr:col>25</xdr:col>
      <xdr:colOff>104775</xdr:colOff>
      <xdr:row>13</xdr:row>
      <xdr:rowOff>123826</xdr:rowOff>
    </xdr:to>
    <xdr:sp macro="" textlink="">
      <xdr:nvSpPr>
        <xdr:cNvPr id="23" name="正方形/長方形 22"/>
        <xdr:cNvSpPr>
          <a:spLocks noChangeArrowheads="1"/>
        </xdr:cNvSpPr>
      </xdr:nvSpPr>
      <xdr:spPr bwMode="auto">
        <a:xfrm>
          <a:off x="13373100" y="2559194"/>
          <a:ext cx="1809750" cy="38403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運転者氏名を御記載ください</a:t>
          </a:r>
        </a:p>
      </xdr:txBody>
    </xdr:sp>
    <xdr:clientData/>
  </xdr:twoCellAnchor>
  <xdr:twoCellAnchor>
    <xdr:from>
      <xdr:col>24</xdr:col>
      <xdr:colOff>3020</xdr:colOff>
      <xdr:row>9</xdr:row>
      <xdr:rowOff>190500</xdr:rowOff>
    </xdr:from>
    <xdr:to>
      <xdr:col>24</xdr:col>
      <xdr:colOff>1724025</xdr:colOff>
      <xdr:row>11</xdr:row>
      <xdr:rowOff>47625</xdr:rowOff>
    </xdr:to>
    <xdr:sp macro="" textlink="">
      <xdr:nvSpPr>
        <xdr:cNvPr id="24" name="角丸四角形 15"/>
        <xdr:cNvSpPr/>
      </xdr:nvSpPr>
      <xdr:spPr>
        <a:xfrm>
          <a:off x="13338020" y="2095500"/>
          <a:ext cx="1721005" cy="31432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15" name="正方形/長方形 14"/>
        <xdr:cNvSpPr>
          <a:spLocks noChangeArrowheads="1"/>
        </xdr:cNvSpPr>
      </xdr:nvSpPr>
      <xdr:spPr bwMode="auto">
        <a:xfrm>
          <a:off x="123264" y="161685"/>
          <a:ext cx="1995769"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16" name="正方形/長方形 15"/>
        <xdr:cNvSpPr>
          <a:spLocks noChangeArrowheads="1"/>
        </xdr:cNvSpPr>
      </xdr:nvSpPr>
      <xdr:spPr bwMode="auto">
        <a:xfrm>
          <a:off x="2200677" y="134471"/>
          <a:ext cx="1616447"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17" name="正方形/長方形 16"/>
        <xdr:cNvSpPr>
          <a:spLocks noChangeArrowheads="1"/>
        </xdr:cNvSpPr>
      </xdr:nvSpPr>
      <xdr:spPr bwMode="auto">
        <a:xfrm>
          <a:off x="3909651" y="152160"/>
          <a:ext cx="2115912"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18" name="正方形/長方形 17"/>
        <xdr:cNvSpPr>
          <a:spLocks noChangeArrowheads="1"/>
        </xdr:cNvSpPr>
      </xdr:nvSpPr>
      <xdr:spPr bwMode="auto">
        <a:xfrm>
          <a:off x="6160274" y="152160"/>
          <a:ext cx="1650065"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21" name="正方形/長方形 20"/>
        <xdr:cNvSpPr>
          <a:spLocks noChangeArrowheads="1"/>
        </xdr:cNvSpPr>
      </xdr:nvSpPr>
      <xdr:spPr bwMode="auto">
        <a:xfrm>
          <a:off x="8109697" y="152160"/>
          <a:ext cx="2520122"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85725</xdr:colOff>
      <xdr:row>16</xdr:row>
      <xdr:rowOff>257175</xdr:rowOff>
    </xdr:from>
    <xdr:to>
      <xdr:col>27</xdr:col>
      <xdr:colOff>358463</xdr:colOff>
      <xdr:row>22</xdr:row>
      <xdr:rowOff>11389</xdr:rowOff>
    </xdr:to>
    <xdr:sp macro="" textlink="">
      <xdr:nvSpPr>
        <xdr:cNvPr id="2" name="正方形/長方形 1"/>
        <xdr:cNvSpPr>
          <a:spLocks noChangeArrowheads="1"/>
        </xdr:cNvSpPr>
      </xdr:nvSpPr>
      <xdr:spPr bwMode="auto">
        <a:xfrm>
          <a:off x="1762125" y="4210050"/>
          <a:ext cx="4292288" cy="152586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◆本公演実施日・ワークショップ実施日は様式</a:t>
          </a:r>
          <a:r>
            <a:rPr lang="en-US" altLang="ja-JP" sz="1000" b="1">
              <a:latin typeface="Calibri" panose="020F0502020204030204"/>
              <a:ea typeface="ＭＳ Ｐゴシック" panose="020B0600070205080204" pitchFamily="50" charset="-128"/>
            </a:rPr>
            <a:t>2</a:t>
          </a: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4</a:t>
          </a:r>
          <a:r>
            <a:rPr lang="ja-JP" altLang="en-US" sz="1000" b="1">
              <a:latin typeface="Calibri" panose="020F0502020204030204"/>
              <a:ea typeface="ＭＳ Ｐゴシック" panose="020B0600070205080204" pitchFamily="50" charset="-128"/>
            </a:rPr>
            <a:t>と相違がないように御記載ください。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◆実施校名は省略表記はせず、決定通知（確定メール）に記載されている正式な学校名を記入してください。また採択校は全て記載してください。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◆決定通知発行日は文書の右上を御確認ください。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（確定メール日ではありませんので、御留意ください）</a:t>
          </a:r>
        </a:p>
      </xdr:txBody>
    </xdr:sp>
    <xdr:clientData/>
  </xdr:twoCellAnchor>
  <xdr:twoCellAnchor>
    <xdr:from>
      <xdr:col>0</xdr:col>
      <xdr:colOff>9525</xdr:colOff>
      <xdr:row>11</xdr:row>
      <xdr:rowOff>238125</xdr:rowOff>
    </xdr:from>
    <xdr:to>
      <xdr:col>30</xdr:col>
      <xdr:colOff>120805</xdr:colOff>
      <xdr:row>16</xdr:row>
      <xdr:rowOff>47625</xdr:rowOff>
    </xdr:to>
    <xdr:sp macro="" textlink="">
      <xdr:nvSpPr>
        <xdr:cNvPr id="3" name="角丸四角形 15"/>
        <xdr:cNvSpPr/>
      </xdr:nvSpPr>
      <xdr:spPr>
        <a:xfrm>
          <a:off x="9525" y="2638425"/>
          <a:ext cx="7693180" cy="13620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47625</xdr:colOff>
      <xdr:row>9</xdr:row>
      <xdr:rowOff>123825</xdr:rowOff>
    </xdr:from>
    <xdr:to>
      <xdr:col>30</xdr:col>
      <xdr:colOff>152400</xdr:colOff>
      <xdr:row>11</xdr:row>
      <xdr:rowOff>19050</xdr:rowOff>
    </xdr:to>
    <xdr:sp macro="" textlink="">
      <xdr:nvSpPr>
        <xdr:cNvPr id="4" name="角丸四角形 15"/>
        <xdr:cNvSpPr/>
      </xdr:nvSpPr>
      <xdr:spPr>
        <a:xfrm>
          <a:off x="47625" y="2076450"/>
          <a:ext cx="7686675" cy="34290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26</xdr:col>
      <xdr:colOff>28575</xdr:colOff>
      <xdr:row>8</xdr:row>
      <xdr:rowOff>342900</xdr:rowOff>
    </xdr:from>
    <xdr:to>
      <xdr:col>32</xdr:col>
      <xdr:colOff>114300</xdr:colOff>
      <xdr:row>10</xdr:row>
      <xdr:rowOff>64014</xdr:rowOff>
    </xdr:to>
    <xdr:sp macro="" textlink="">
      <xdr:nvSpPr>
        <xdr:cNvPr id="5" name="正方形/長方形 4"/>
        <xdr:cNvSpPr>
          <a:spLocks noChangeArrowheads="1"/>
        </xdr:cNvSpPr>
      </xdr:nvSpPr>
      <xdr:spPr bwMode="auto">
        <a:xfrm>
          <a:off x="5410200" y="1847850"/>
          <a:ext cx="2667000" cy="34023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プルダウンから種目を選択してください</a:t>
          </a:r>
          <a:endParaRPr lang="ja-JP" altLang="ja-JP" sz="1200">
            <a:effectLst/>
          </a:endParaRPr>
        </a:p>
      </xdr:txBody>
    </xdr:sp>
    <xdr:clientData/>
  </xdr:twoCellAnchor>
  <xdr:twoCellAnchor>
    <xdr:from>
      <xdr:col>19</xdr:col>
      <xdr:colOff>257174</xdr:colOff>
      <xdr:row>1</xdr:row>
      <xdr:rowOff>28575</xdr:rowOff>
    </xdr:from>
    <xdr:to>
      <xdr:col>30</xdr:col>
      <xdr:colOff>114299</xdr:colOff>
      <xdr:row>2</xdr:row>
      <xdr:rowOff>114300</xdr:rowOff>
    </xdr:to>
    <xdr:sp macro="" textlink="">
      <xdr:nvSpPr>
        <xdr:cNvPr id="6" name="角丸四角形 15"/>
        <xdr:cNvSpPr/>
      </xdr:nvSpPr>
      <xdr:spPr>
        <a:xfrm>
          <a:off x="4029074" y="28575"/>
          <a:ext cx="3667125"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95251</xdr:colOff>
      <xdr:row>2</xdr:row>
      <xdr:rowOff>285750</xdr:rowOff>
    </xdr:from>
    <xdr:to>
      <xdr:col>29</xdr:col>
      <xdr:colOff>152401</xdr:colOff>
      <xdr:row>4</xdr:row>
      <xdr:rowOff>49489</xdr:rowOff>
    </xdr:to>
    <xdr:sp macro="" textlink="">
      <xdr:nvSpPr>
        <xdr:cNvPr id="7" name="正方形/長方形 6"/>
        <xdr:cNvSpPr>
          <a:spLocks noChangeArrowheads="1"/>
        </xdr:cNvSpPr>
      </xdr:nvSpPr>
      <xdr:spPr bwMode="auto">
        <a:xfrm>
          <a:off x="4905376" y="571500"/>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全公演完了後に発行してください</a:t>
          </a:r>
        </a:p>
      </xdr:txBody>
    </xdr:sp>
    <xdr:clientData/>
  </xdr:twoCellAnchor>
  <xdr:twoCellAnchor>
    <xdr:from>
      <xdr:col>11</xdr:col>
      <xdr:colOff>89071</xdr:colOff>
      <xdr:row>31</xdr:row>
      <xdr:rowOff>161926</xdr:rowOff>
    </xdr:from>
    <xdr:to>
      <xdr:col>27</xdr:col>
      <xdr:colOff>396562</xdr:colOff>
      <xdr:row>33</xdr:row>
      <xdr:rowOff>135214</xdr:rowOff>
    </xdr:to>
    <xdr:sp macro="" textlink="">
      <xdr:nvSpPr>
        <xdr:cNvPr id="8" name="正方形/長方形 7"/>
        <xdr:cNvSpPr>
          <a:spLocks noChangeArrowheads="1"/>
        </xdr:cNvSpPr>
      </xdr:nvSpPr>
      <xdr:spPr bwMode="auto">
        <a:xfrm>
          <a:off x="2336971" y="8543926"/>
          <a:ext cx="3755541" cy="56383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契約書締結後に変更があった場合は、変更届の提出が必要です。</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また様式</a:t>
          </a:r>
          <a:r>
            <a:rPr lang="en-US" altLang="ja-JP" sz="1000" b="1">
              <a:latin typeface="Calibri" panose="020F0502020204030204"/>
              <a:ea typeface="ＭＳ Ｐゴシック" panose="020B0600070205080204" pitchFamily="50" charset="-128"/>
            </a:rPr>
            <a:t>9</a:t>
          </a: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10</a:t>
          </a:r>
          <a:r>
            <a:rPr lang="ja-JP" altLang="en-US" sz="1000" b="1">
              <a:latin typeface="Calibri" panose="020F0502020204030204"/>
              <a:ea typeface="ＭＳ Ｐゴシック" panose="020B0600070205080204" pitchFamily="50" charset="-128"/>
            </a:rPr>
            <a:t>に反映されるようせってしております。</a:t>
          </a:r>
        </a:p>
      </xdr:txBody>
    </xdr:sp>
    <xdr:clientData/>
  </xdr:twoCellAnchor>
  <xdr:twoCellAnchor>
    <xdr:from>
      <xdr:col>7</xdr:col>
      <xdr:colOff>95249</xdr:colOff>
      <xdr:row>33</xdr:row>
      <xdr:rowOff>266700</xdr:rowOff>
    </xdr:from>
    <xdr:to>
      <xdr:col>28</xdr:col>
      <xdr:colOff>95250</xdr:colOff>
      <xdr:row>37</xdr:row>
      <xdr:rowOff>57150</xdr:rowOff>
    </xdr:to>
    <xdr:sp macro="" textlink="">
      <xdr:nvSpPr>
        <xdr:cNvPr id="9" name="角丸四角形 15"/>
        <xdr:cNvSpPr/>
      </xdr:nvSpPr>
      <xdr:spPr>
        <a:xfrm>
          <a:off x="1581149" y="9239250"/>
          <a:ext cx="4972051" cy="13620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85724</xdr:colOff>
      <xdr:row>0</xdr:row>
      <xdr:rowOff>122464</xdr:rowOff>
    </xdr:from>
    <xdr:to>
      <xdr:col>10</xdr:col>
      <xdr:colOff>9525</xdr:colOff>
      <xdr:row>0</xdr:row>
      <xdr:rowOff>647376</xdr:rowOff>
    </xdr:to>
    <xdr:sp macro="" textlink="">
      <xdr:nvSpPr>
        <xdr:cNvPr id="10" name="正方形/長方形 9"/>
        <xdr:cNvSpPr>
          <a:spLocks noChangeArrowheads="1"/>
        </xdr:cNvSpPr>
      </xdr:nvSpPr>
      <xdr:spPr bwMode="auto">
        <a:xfrm>
          <a:off x="85724" y="122464"/>
          <a:ext cx="198120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10</xdr:col>
      <xdr:colOff>143838</xdr:colOff>
      <xdr:row>0</xdr:row>
      <xdr:rowOff>104775</xdr:rowOff>
    </xdr:from>
    <xdr:to>
      <xdr:col>19</xdr:col>
      <xdr:colOff>57150</xdr:colOff>
      <xdr:row>0</xdr:row>
      <xdr:rowOff>647700</xdr:rowOff>
    </xdr:to>
    <xdr:sp macro="" textlink="">
      <xdr:nvSpPr>
        <xdr:cNvPr id="11" name="正方形/長方形 10"/>
        <xdr:cNvSpPr>
          <a:spLocks noChangeArrowheads="1"/>
        </xdr:cNvSpPr>
      </xdr:nvSpPr>
      <xdr:spPr bwMode="auto">
        <a:xfrm>
          <a:off x="2201238" y="104775"/>
          <a:ext cx="1627812"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19</xdr:col>
      <xdr:colOff>176412</xdr:colOff>
      <xdr:row>0</xdr:row>
      <xdr:rowOff>103414</xdr:rowOff>
    </xdr:from>
    <xdr:to>
      <xdr:col>27</xdr:col>
      <xdr:colOff>400050</xdr:colOff>
      <xdr:row>0</xdr:row>
      <xdr:rowOff>646339</xdr:rowOff>
    </xdr:to>
    <xdr:sp macro="" textlink="">
      <xdr:nvSpPr>
        <xdr:cNvPr id="12" name="正方形/長方形 11"/>
        <xdr:cNvSpPr>
          <a:spLocks noChangeArrowheads="1"/>
        </xdr:cNvSpPr>
      </xdr:nvSpPr>
      <xdr:spPr bwMode="auto">
        <a:xfrm>
          <a:off x="3948312" y="103414"/>
          <a:ext cx="214768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27</xdr:col>
      <xdr:colOff>485775</xdr:colOff>
      <xdr:row>0</xdr:row>
      <xdr:rowOff>112939</xdr:rowOff>
    </xdr:from>
    <xdr:to>
      <xdr:col>30</xdr:col>
      <xdr:colOff>148378</xdr:colOff>
      <xdr:row>0</xdr:row>
      <xdr:rowOff>655864</xdr:rowOff>
    </xdr:to>
    <xdr:sp macro="" textlink="">
      <xdr:nvSpPr>
        <xdr:cNvPr id="13" name="正方形/長方形 12"/>
        <xdr:cNvSpPr>
          <a:spLocks noChangeArrowheads="1"/>
        </xdr:cNvSpPr>
      </xdr:nvSpPr>
      <xdr:spPr bwMode="auto">
        <a:xfrm>
          <a:off x="6181725" y="112939"/>
          <a:ext cx="1548553"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31</xdr:col>
      <xdr:colOff>80683</xdr:colOff>
      <xdr:row>0</xdr:row>
      <xdr:rowOff>122464</xdr:rowOff>
    </xdr:from>
    <xdr:to>
      <xdr:col>44</xdr:col>
      <xdr:colOff>95250</xdr:colOff>
      <xdr:row>0</xdr:row>
      <xdr:rowOff>665389</xdr:rowOff>
    </xdr:to>
    <xdr:sp macro="" textlink="">
      <xdr:nvSpPr>
        <xdr:cNvPr id="14" name="正方形/長方形 13"/>
        <xdr:cNvSpPr>
          <a:spLocks noChangeArrowheads="1"/>
        </xdr:cNvSpPr>
      </xdr:nvSpPr>
      <xdr:spPr bwMode="auto">
        <a:xfrm>
          <a:off x="7853083" y="122464"/>
          <a:ext cx="2491067"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54374</xdr:colOff>
      <xdr:row>28</xdr:row>
      <xdr:rowOff>184781</xdr:rowOff>
    </xdr:from>
    <xdr:to>
      <xdr:col>9</xdr:col>
      <xdr:colOff>219808</xdr:colOff>
      <xdr:row>29</xdr:row>
      <xdr:rowOff>209341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775803" y="6622006"/>
          <a:ext cx="3002000" cy="2548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15</xdr:col>
      <xdr:colOff>44824</xdr:colOff>
      <xdr:row>7</xdr:row>
      <xdr:rowOff>212911</xdr:rowOff>
    </xdr:from>
    <xdr:to>
      <xdr:col>17</xdr:col>
      <xdr:colOff>37029</xdr:colOff>
      <xdr:row>25</xdr:row>
      <xdr:rowOff>187667</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11261912" y="1557617"/>
          <a:ext cx="2580764" cy="4322638"/>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twoCellAnchor>
    <xdr:from>
      <xdr:col>8</xdr:col>
      <xdr:colOff>78442</xdr:colOff>
      <xdr:row>12</xdr:row>
      <xdr:rowOff>208822</xdr:rowOff>
    </xdr:from>
    <xdr:to>
      <xdr:col>13</xdr:col>
      <xdr:colOff>329083</xdr:colOff>
      <xdr:row>15</xdr:row>
      <xdr:rowOff>27511</xdr:rowOff>
    </xdr:to>
    <xdr:sp macro="" textlink="">
      <xdr:nvSpPr>
        <xdr:cNvPr id="9" name="正方形/長方形 8"/>
        <xdr:cNvSpPr>
          <a:spLocks noChangeArrowheads="1"/>
        </xdr:cNvSpPr>
      </xdr:nvSpPr>
      <xdr:spPr bwMode="auto">
        <a:xfrm>
          <a:off x="5266766" y="2808587"/>
          <a:ext cx="3702052" cy="6255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400" b="1">
              <a:latin typeface="Calibri" panose="020F0502020204030204"/>
              <a:ea typeface="ＭＳ Ｐゴシック" panose="020B0600070205080204" pitchFamily="50" charset="-128"/>
            </a:rPr>
            <a:t>青セルには自動計算式が設定されています。</a:t>
          </a:r>
        </a:p>
      </xdr:txBody>
    </xdr:sp>
    <xdr:clientData/>
  </xdr:twoCellAnchor>
  <xdr:twoCellAnchor>
    <xdr:from>
      <xdr:col>2</xdr:col>
      <xdr:colOff>5348</xdr:colOff>
      <xdr:row>15</xdr:row>
      <xdr:rowOff>238125</xdr:rowOff>
    </xdr:from>
    <xdr:to>
      <xdr:col>6</xdr:col>
      <xdr:colOff>42095</xdr:colOff>
      <xdr:row>18</xdr:row>
      <xdr:rowOff>196460</xdr:rowOff>
    </xdr:to>
    <xdr:sp macro="" textlink="">
      <xdr:nvSpPr>
        <xdr:cNvPr id="10" name="角丸四角形 15"/>
        <xdr:cNvSpPr/>
      </xdr:nvSpPr>
      <xdr:spPr>
        <a:xfrm>
          <a:off x="2034173" y="3667125"/>
          <a:ext cx="1408347" cy="682235"/>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402366</xdr:colOff>
      <xdr:row>13</xdr:row>
      <xdr:rowOff>128045</xdr:rowOff>
    </xdr:from>
    <xdr:to>
      <xdr:col>4</xdr:col>
      <xdr:colOff>133350</xdr:colOff>
      <xdr:row>15</xdr:row>
      <xdr:rowOff>158010</xdr:rowOff>
    </xdr:to>
    <xdr:sp macro="" textlink="">
      <xdr:nvSpPr>
        <xdr:cNvPr id="11" name="正方形/長方形 10"/>
        <xdr:cNvSpPr>
          <a:spLocks noChangeArrowheads="1"/>
        </xdr:cNvSpPr>
      </xdr:nvSpPr>
      <xdr:spPr bwMode="auto">
        <a:xfrm>
          <a:off x="402366" y="3023645"/>
          <a:ext cx="2445609" cy="56336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3</a:t>
          </a:r>
          <a:r>
            <a:rPr lang="ja-JP" altLang="en-US" sz="1300" b="1">
              <a:latin typeface="Calibri" panose="020F0502020204030204"/>
              <a:ea typeface="ＭＳ Ｐゴシック" panose="020B0600070205080204" pitchFamily="50" charset="-128"/>
            </a:rPr>
            <a:t>の合計額・最終支払日が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自動で入ります</a:t>
          </a:r>
        </a:p>
      </xdr:txBody>
    </xdr:sp>
    <xdr:clientData/>
  </xdr:twoCellAnchor>
  <xdr:twoCellAnchor>
    <xdr:from>
      <xdr:col>1</xdr:col>
      <xdr:colOff>1259418</xdr:colOff>
      <xdr:row>48</xdr:row>
      <xdr:rowOff>166036</xdr:rowOff>
    </xdr:from>
    <xdr:to>
      <xdr:col>6</xdr:col>
      <xdr:colOff>17676</xdr:colOff>
      <xdr:row>59</xdr:row>
      <xdr:rowOff>53686</xdr:rowOff>
    </xdr:to>
    <xdr:sp macro="" textlink="">
      <xdr:nvSpPr>
        <xdr:cNvPr id="12" name="角丸四角形 15"/>
        <xdr:cNvSpPr/>
      </xdr:nvSpPr>
      <xdr:spPr>
        <a:xfrm>
          <a:off x="2004100" y="12306081"/>
          <a:ext cx="1425258" cy="2364150"/>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195588</xdr:colOff>
      <xdr:row>46</xdr:row>
      <xdr:rowOff>54121</xdr:rowOff>
    </xdr:from>
    <xdr:to>
      <xdr:col>6</xdr:col>
      <xdr:colOff>1053170</xdr:colOff>
      <xdr:row>48</xdr:row>
      <xdr:rowOff>114568</xdr:rowOff>
    </xdr:to>
    <xdr:sp macro="" textlink="">
      <xdr:nvSpPr>
        <xdr:cNvPr id="13" name="正方形/長方形 12"/>
        <xdr:cNvSpPr>
          <a:spLocks noChangeArrowheads="1"/>
        </xdr:cNvSpPr>
      </xdr:nvSpPr>
      <xdr:spPr bwMode="auto">
        <a:xfrm>
          <a:off x="940270" y="11743894"/>
          <a:ext cx="3524582" cy="51071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記載の初日～最終日が自動で入ります</a:t>
          </a:r>
        </a:p>
      </xdr:txBody>
    </xdr:sp>
    <xdr:clientData/>
  </xdr:twoCellAnchor>
  <xdr:twoCellAnchor>
    <xdr:from>
      <xdr:col>11</xdr:col>
      <xdr:colOff>1202704</xdr:colOff>
      <xdr:row>49</xdr:row>
      <xdr:rowOff>197980</xdr:rowOff>
    </xdr:from>
    <xdr:to>
      <xdr:col>13</xdr:col>
      <xdr:colOff>52937</xdr:colOff>
      <xdr:row>54</xdr:row>
      <xdr:rowOff>26181</xdr:rowOff>
    </xdr:to>
    <xdr:sp macro="" textlink="">
      <xdr:nvSpPr>
        <xdr:cNvPr id="14" name="角丸四角形 15"/>
        <xdr:cNvSpPr/>
      </xdr:nvSpPr>
      <xdr:spPr>
        <a:xfrm>
          <a:off x="7466792" y="11672804"/>
          <a:ext cx="1225880" cy="94878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54904</xdr:colOff>
      <xdr:row>50</xdr:row>
      <xdr:rowOff>100853</xdr:rowOff>
    </xdr:from>
    <xdr:to>
      <xdr:col>11</xdr:col>
      <xdr:colOff>1143000</xdr:colOff>
      <xdr:row>58</xdr:row>
      <xdr:rowOff>212267</xdr:rowOff>
    </xdr:to>
    <xdr:sp macro="" textlink="">
      <xdr:nvSpPr>
        <xdr:cNvPr id="15" name="正方形/長方形 14"/>
        <xdr:cNvSpPr>
          <a:spLocks noChangeArrowheads="1"/>
        </xdr:cNvSpPr>
      </xdr:nvSpPr>
      <xdr:spPr bwMode="auto">
        <a:xfrm>
          <a:off x="4884639" y="11799794"/>
          <a:ext cx="2522449" cy="190435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から各合計額が自動では入ります。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が複数枚ある場合は、合計額を、手入力してください。</a:t>
          </a:r>
          <a:endParaRPr lang="en-US" altLang="ja-JP"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日当は（</a:t>
          </a:r>
          <a:r>
            <a:rPr lang="en-US" altLang="ja-JP" sz="1300" b="1">
              <a:latin typeface="Calibri" panose="020F0502020204030204"/>
              <a:ea typeface="ＭＳ Ｐゴシック" panose="020B0600070205080204" pitchFamily="50" charset="-128"/>
            </a:rPr>
            <a:t>WS</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と様式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（本公演）様式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と様式</a:t>
          </a:r>
          <a:r>
            <a:rPr lang="en-US" altLang="ja-JP" sz="1300" b="1">
              <a:latin typeface="Calibri" panose="020F0502020204030204"/>
              <a:ea typeface="ＭＳ Ｐゴシック" panose="020B0600070205080204" pitchFamily="50" charset="-128"/>
            </a:rPr>
            <a:t>9</a:t>
          </a:r>
          <a:r>
            <a:rPr lang="ja-JP" altLang="en-US" sz="1300" b="1">
              <a:latin typeface="Calibri" panose="020F0502020204030204"/>
              <a:ea typeface="ＭＳ Ｐゴシック" panose="020B0600070205080204" pitchFamily="50" charset="-128"/>
            </a:rPr>
            <a:t>の日当合計額が一致しているか確認してください。</a:t>
          </a:r>
          <a:endParaRPr lang="en-US" altLang="ja-JP" sz="1300" b="1">
            <a:latin typeface="Calibri" panose="020F0502020204030204"/>
            <a:ea typeface="ＭＳ Ｐゴシック" panose="020B0600070205080204" pitchFamily="50" charset="-128"/>
          </a:endParaRPr>
        </a:p>
      </xdr:txBody>
    </xdr:sp>
    <xdr:clientData/>
  </xdr:twoCellAnchor>
  <xdr:twoCellAnchor>
    <xdr:from>
      <xdr:col>11</xdr:col>
      <xdr:colOff>1200303</xdr:colOff>
      <xdr:row>54</xdr:row>
      <xdr:rowOff>224104</xdr:rowOff>
    </xdr:from>
    <xdr:to>
      <xdr:col>13</xdr:col>
      <xdr:colOff>50536</xdr:colOff>
      <xdr:row>59</xdr:row>
      <xdr:rowOff>58489</xdr:rowOff>
    </xdr:to>
    <xdr:sp macro="" textlink="">
      <xdr:nvSpPr>
        <xdr:cNvPr id="16" name="角丸四角形 15"/>
        <xdr:cNvSpPr/>
      </xdr:nvSpPr>
      <xdr:spPr>
        <a:xfrm>
          <a:off x="7464391" y="12819516"/>
          <a:ext cx="1225880" cy="95497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14882</xdr:colOff>
      <xdr:row>32</xdr:row>
      <xdr:rowOff>4134</xdr:rowOff>
    </xdr:from>
    <xdr:to>
      <xdr:col>12</xdr:col>
      <xdr:colOff>16918</xdr:colOff>
      <xdr:row>39</xdr:row>
      <xdr:rowOff>15703</xdr:rowOff>
    </xdr:to>
    <xdr:sp macro="" textlink="">
      <xdr:nvSpPr>
        <xdr:cNvPr id="20" name="角丸四角形 15"/>
        <xdr:cNvSpPr/>
      </xdr:nvSpPr>
      <xdr:spPr>
        <a:xfrm>
          <a:off x="6278970" y="7500869"/>
          <a:ext cx="1212272" cy="165883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13352</xdr:colOff>
      <xdr:row>39</xdr:row>
      <xdr:rowOff>173385</xdr:rowOff>
    </xdr:from>
    <xdr:to>
      <xdr:col>11</xdr:col>
      <xdr:colOff>442305</xdr:colOff>
      <xdr:row>42</xdr:row>
      <xdr:rowOff>20359</xdr:rowOff>
    </xdr:to>
    <xdr:sp macro="" textlink="">
      <xdr:nvSpPr>
        <xdr:cNvPr id="21" name="正方形/長方形 20"/>
        <xdr:cNvSpPr>
          <a:spLocks noChangeArrowheads="1"/>
        </xdr:cNvSpPr>
      </xdr:nvSpPr>
      <xdr:spPr bwMode="auto">
        <a:xfrm>
          <a:off x="2041617" y="9317385"/>
          <a:ext cx="4664776" cy="55294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業者へ発注する場合は、業者名、個人事業者へ発注する場合は個人名を記入してください。（省略不可）</a:t>
          </a:r>
        </a:p>
      </xdr:txBody>
    </xdr:sp>
    <xdr:clientData/>
  </xdr:twoCellAnchor>
  <xdr:twoCellAnchor>
    <xdr:from>
      <xdr:col>5</xdr:col>
      <xdr:colOff>240818</xdr:colOff>
      <xdr:row>31</xdr:row>
      <xdr:rowOff>451568</xdr:rowOff>
    </xdr:from>
    <xdr:to>
      <xdr:col>7</xdr:col>
      <xdr:colOff>26523</xdr:colOff>
      <xdr:row>39</xdr:row>
      <xdr:rowOff>9881</xdr:rowOff>
    </xdr:to>
    <xdr:sp macro="" textlink="">
      <xdr:nvSpPr>
        <xdr:cNvPr id="22" name="角丸四角形 15"/>
        <xdr:cNvSpPr/>
      </xdr:nvSpPr>
      <xdr:spPr>
        <a:xfrm>
          <a:off x="3311230" y="7488862"/>
          <a:ext cx="1545028" cy="166501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317658</xdr:colOff>
      <xdr:row>29</xdr:row>
      <xdr:rowOff>108551</xdr:rowOff>
    </xdr:from>
    <xdr:to>
      <xdr:col>12</xdr:col>
      <xdr:colOff>574811</xdr:colOff>
      <xdr:row>31</xdr:row>
      <xdr:rowOff>28945</xdr:rowOff>
    </xdr:to>
    <xdr:sp macro="" textlink="">
      <xdr:nvSpPr>
        <xdr:cNvPr id="23" name="正方形/長方形 22"/>
        <xdr:cNvSpPr>
          <a:spLocks noChangeArrowheads="1"/>
        </xdr:cNvSpPr>
      </xdr:nvSpPr>
      <xdr:spPr bwMode="auto">
        <a:xfrm>
          <a:off x="5864570" y="6697610"/>
          <a:ext cx="2184565" cy="36862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16</xdr:col>
      <xdr:colOff>47511</xdr:colOff>
      <xdr:row>31</xdr:row>
      <xdr:rowOff>34332</xdr:rowOff>
    </xdr:from>
    <xdr:to>
      <xdr:col>18</xdr:col>
      <xdr:colOff>4403</xdr:colOff>
      <xdr:row>39</xdr:row>
      <xdr:rowOff>67235</xdr:rowOff>
    </xdr:to>
    <xdr:sp macro="" textlink="">
      <xdr:nvSpPr>
        <xdr:cNvPr id="24" name="角丸四角形 15"/>
        <xdr:cNvSpPr/>
      </xdr:nvSpPr>
      <xdr:spPr>
        <a:xfrm>
          <a:off x="12553276" y="7071626"/>
          <a:ext cx="2556656" cy="213960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20339</xdr:colOff>
      <xdr:row>29</xdr:row>
      <xdr:rowOff>190501</xdr:rowOff>
    </xdr:from>
    <xdr:to>
      <xdr:col>33</xdr:col>
      <xdr:colOff>78442</xdr:colOff>
      <xdr:row>47</xdr:row>
      <xdr:rowOff>0</xdr:rowOff>
    </xdr:to>
    <xdr:sp macro="" textlink="">
      <xdr:nvSpPr>
        <xdr:cNvPr id="25" name="正方形/長方形 24"/>
        <xdr:cNvSpPr>
          <a:spLocks noChangeArrowheads="1"/>
        </xdr:cNvSpPr>
      </xdr:nvSpPr>
      <xdr:spPr bwMode="auto">
        <a:xfrm>
          <a:off x="15125868" y="6779560"/>
          <a:ext cx="4708545" cy="424702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300" b="1">
              <a:latin typeface="Calibri" panose="020F0502020204030204"/>
              <a:ea typeface="ＭＳ Ｐゴシック" panose="020B0600070205080204" pitchFamily="50" charset="-128"/>
            </a:rPr>
            <a:t>・団体規定</a:t>
          </a:r>
        </a:p>
        <a:p>
          <a:pPr>
            <a:defRPr/>
          </a:pPr>
          <a:r>
            <a:rPr lang="ja-JP" altLang="en-US" sz="1300" b="1">
              <a:latin typeface="Calibri" panose="020F0502020204030204"/>
              <a:ea typeface="ＭＳ Ｐゴシック" panose="020B0600070205080204" pitchFamily="50" charset="-128"/>
            </a:rPr>
            <a:t>・過去請求実績</a:t>
          </a:r>
          <a:endParaRPr lang="en-US" altLang="ja-JP" sz="1300" b="1">
            <a:latin typeface="Calibri" panose="020F0502020204030204"/>
            <a:ea typeface="ＭＳ Ｐゴシック" panose="020B0600070205080204" pitchFamily="50" charset="-128"/>
          </a:endParaRP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●外部へ発注又は購入を予定する場合</a:t>
          </a:r>
        </a:p>
        <a:p>
          <a:pPr>
            <a:defRPr/>
          </a:pPr>
          <a:r>
            <a:rPr lang="ja-JP" altLang="en-US" sz="1300" b="1">
              <a:latin typeface="Calibri" panose="020F0502020204030204"/>
              <a:ea typeface="ＭＳ Ｐゴシック" panose="020B0600070205080204" pitchFamily="50" charset="-128"/>
            </a:rPr>
            <a:t>・請求書かつ支払明細</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・領収書</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・上記に準ずる書類</a:t>
          </a:r>
          <a:endParaRPr lang="en-US" altLang="ja-JP" sz="1300" b="1">
            <a:latin typeface="Calibri" panose="020F0502020204030204"/>
            <a:ea typeface="ＭＳ Ｐゴシック" panose="020B0600070205080204" pitchFamily="50" charset="-128"/>
          </a:endParaRPr>
        </a:p>
        <a:p>
          <a:pPr>
            <a:defRPr/>
          </a:pPr>
          <a:endParaRPr lang="en-US" altLang="ja-JP" sz="1200" b="1">
            <a:latin typeface="Calibri" panose="020F0502020204030204"/>
            <a:ea typeface="ＭＳ Ｐゴシック" panose="020B0600070205080204" pitchFamily="50" charset="-128"/>
          </a:endParaRPr>
        </a:p>
        <a:p>
          <a:pPr rtl="0" eaLnBrk="0" fontAlgn="base" hangingPunct="0"/>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精算時には、支払</a:t>
          </a: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計上</a:t>
          </a: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金額の根拠となる書類、及び支払記録の提出が必要です。該当箇所をマークするあるいは枝番を振るなどし、該当箇所を明確に示してください。</a:t>
          </a:r>
          <a:endParaRPr lang="ja-JP" altLang="ja-JP" sz="1200" b="1">
            <a:effectLst/>
          </a:endParaRPr>
        </a:p>
        <a:p>
          <a:pPr rtl="0" eaLnBrk="0" fontAlgn="base" hangingPunct="0"/>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支払証憑について合算払いや預源泉税等の理由により、支払記録書類内の金額と一致しない場合は、内訳を示すなどし、差額が生じる理由を示してください。</a:t>
          </a:r>
          <a:endParaRPr lang="ja-JP" altLang="ja-JP" sz="1200" b="1">
            <a:effectLst/>
          </a:endParaRPr>
        </a:p>
        <a:p>
          <a:pPr>
            <a:defRPr/>
          </a:pPr>
          <a:endParaRPr lang="ja-JP" altLang="en-US" sz="1300" b="1">
            <a:latin typeface="Calibri" panose="020F0502020204030204"/>
            <a:ea typeface="ＭＳ Ｐゴシック" panose="020B0600070205080204" pitchFamily="50" charset="-128"/>
          </a:endParaRPr>
        </a:p>
      </xdr:txBody>
    </xdr:sp>
    <xdr:clientData/>
  </xdr:twoCellAnchor>
  <xdr:twoCellAnchor>
    <xdr:from>
      <xdr:col>17</xdr:col>
      <xdr:colOff>53912</xdr:colOff>
      <xdr:row>7</xdr:row>
      <xdr:rowOff>164392</xdr:rowOff>
    </xdr:from>
    <xdr:to>
      <xdr:col>18</xdr:col>
      <xdr:colOff>27906</xdr:colOff>
      <xdr:row>24</xdr:row>
      <xdr:rowOff>212911</xdr:rowOff>
    </xdr:to>
    <xdr:sp macro="" textlink="">
      <xdr:nvSpPr>
        <xdr:cNvPr id="28" name="角丸四角形 15"/>
        <xdr:cNvSpPr/>
      </xdr:nvSpPr>
      <xdr:spPr>
        <a:xfrm>
          <a:off x="13859559" y="1509098"/>
          <a:ext cx="1273876" cy="417228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275558</xdr:colOff>
      <xdr:row>12</xdr:row>
      <xdr:rowOff>168089</xdr:rowOff>
    </xdr:from>
    <xdr:to>
      <xdr:col>26</xdr:col>
      <xdr:colOff>21531</xdr:colOff>
      <xdr:row>16</xdr:row>
      <xdr:rowOff>103547</xdr:rowOff>
    </xdr:to>
    <xdr:sp macro="" textlink="">
      <xdr:nvSpPr>
        <xdr:cNvPr id="29" name="正方形/長方形 28"/>
        <xdr:cNvSpPr>
          <a:spLocks noChangeArrowheads="1"/>
        </xdr:cNvSpPr>
      </xdr:nvSpPr>
      <xdr:spPr bwMode="auto">
        <a:xfrm>
          <a:off x="15381087" y="2767854"/>
          <a:ext cx="2670709" cy="101122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各項目の合計額が反映されます</a:t>
          </a:r>
          <a:endParaRPr lang="en-US" altLang="ja-JP"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行の追加等行った場合は、計算式の見直しを行ってください</a:t>
          </a:r>
        </a:p>
      </xdr:txBody>
    </xdr:sp>
    <xdr:clientData/>
  </xdr:twoCellAnchor>
  <xdr:twoCellAnchor>
    <xdr:from>
      <xdr:col>1</xdr:col>
      <xdr:colOff>1277471</xdr:colOff>
      <xdr:row>22</xdr:row>
      <xdr:rowOff>9525</xdr:rowOff>
    </xdr:from>
    <xdr:to>
      <xdr:col>6</xdr:col>
      <xdr:colOff>25541</xdr:colOff>
      <xdr:row>24</xdr:row>
      <xdr:rowOff>184396</xdr:rowOff>
    </xdr:to>
    <xdr:sp macro="" textlink="">
      <xdr:nvSpPr>
        <xdr:cNvPr id="30" name="角丸四角形 15"/>
        <xdr:cNvSpPr/>
      </xdr:nvSpPr>
      <xdr:spPr>
        <a:xfrm>
          <a:off x="2020421" y="5076825"/>
          <a:ext cx="1405545" cy="632071"/>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196433</xdr:colOff>
      <xdr:row>19</xdr:row>
      <xdr:rowOff>139514</xdr:rowOff>
    </xdr:from>
    <xdr:to>
      <xdr:col>3</xdr:col>
      <xdr:colOff>285750</xdr:colOff>
      <xdr:row>22</xdr:row>
      <xdr:rowOff>35008</xdr:rowOff>
    </xdr:to>
    <xdr:sp macro="" textlink="">
      <xdr:nvSpPr>
        <xdr:cNvPr id="31" name="正方形/長方形 30"/>
        <xdr:cNvSpPr>
          <a:spLocks noChangeArrowheads="1"/>
        </xdr:cNvSpPr>
      </xdr:nvSpPr>
      <xdr:spPr bwMode="auto">
        <a:xfrm>
          <a:off x="196433" y="4521014"/>
          <a:ext cx="2461042" cy="581294"/>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の合計額・</a:t>
          </a:r>
          <a:r>
            <a:rPr kumimoji="1" lang="ja-JP" altLang="ja-JP" sz="1300" b="1" kern="1200">
              <a:solidFill>
                <a:sysClr val="windowText" lastClr="000000"/>
              </a:solidFill>
              <a:effectLst/>
              <a:latin typeface="Times New Roman" charset="0"/>
              <a:ea typeface="ＭＳ Ｐゴシック" charset="0"/>
              <a:cs typeface="ＭＳ Ｐゴシック" charset="0"/>
            </a:rPr>
            <a:t>最終支払日</a:t>
          </a:r>
          <a:r>
            <a:rPr lang="ja-JP" altLang="en-US" sz="1300" b="1">
              <a:latin typeface="Calibri" panose="020F0502020204030204"/>
              <a:ea typeface="ＭＳ Ｐゴシック" panose="020B0600070205080204" pitchFamily="50" charset="-128"/>
            </a:rPr>
            <a:t>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自動で入ります</a:t>
          </a:r>
        </a:p>
      </xdr:txBody>
    </xdr:sp>
    <xdr:clientData/>
  </xdr:twoCellAnchor>
  <xdr:twoCellAnchor>
    <xdr:from>
      <xdr:col>13</xdr:col>
      <xdr:colOff>78441</xdr:colOff>
      <xdr:row>31</xdr:row>
      <xdr:rowOff>44823</xdr:rowOff>
    </xdr:from>
    <xdr:to>
      <xdr:col>15</xdr:col>
      <xdr:colOff>1243854</xdr:colOff>
      <xdr:row>39</xdr:row>
      <xdr:rowOff>77726</xdr:rowOff>
    </xdr:to>
    <xdr:sp macro="" textlink="">
      <xdr:nvSpPr>
        <xdr:cNvPr id="32" name="角丸四角形 15"/>
        <xdr:cNvSpPr/>
      </xdr:nvSpPr>
      <xdr:spPr>
        <a:xfrm>
          <a:off x="8718176" y="7082117"/>
          <a:ext cx="3742766" cy="213960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134470</xdr:colOff>
      <xdr:row>22</xdr:row>
      <xdr:rowOff>11206</xdr:rowOff>
    </xdr:from>
    <xdr:to>
      <xdr:col>10</xdr:col>
      <xdr:colOff>336176</xdr:colOff>
      <xdr:row>24</xdr:row>
      <xdr:rowOff>201705</xdr:rowOff>
    </xdr:to>
    <xdr:sp macro="" textlink="">
      <xdr:nvSpPr>
        <xdr:cNvPr id="33" name="角丸四角形 15"/>
        <xdr:cNvSpPr/>
      </xdr:nvSpPr>
      <xdr:spPr>
        <a:xfrm>
          <a:off x="3552264" y="5031441"/>
          <a:ext cx="2689412" cy="63873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89647</xdr:colOff>
      <xdr:row>16</xdr:row>
      <xdr:rowOff>0</xdr:rowOff>
    </xdr:from>
    <xdr:to>
      <xdr:col>10</xdr:col>
      <xdr:colOff>291353</xdr:colOff>
      <xdr:row>18</xdr:row>
      <xdr:rowOff>190499</xdr:rowOff>
    </xdr:to>
    <xdr:sp macro="" textlink="">
      <xdr:nvSpPr>
        <xdr:cNvPr id="34" name="角丸四角形 15"/>
        <xdr:cNvSpPr/>
      </xdr:nvSpPr>
      <xdr:spPr>
        <a:xfrm>
          <a:off x="3507441" y="3675529"/>
          <a:ext cx="2689412" cy="63873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13</xdr:col>
      <xdr:colOff>224117</xdr:colOff>
      <xdr:row>39</xdr:row>
      <xdr:rowOff>190499</xdr:rowOff>
    </xdr:from>
    <xdr:to>
      <xdr:col>17</xdr:col>
      <xdr:colOff>268941</xdr:colOff>
      <xdr:row>48</xdr:row>
      <xdr:rowOff>56029</xdr:rowOff>
    </xdr:to>
    <xdr:sp macro="" textlink="">
      <xdr:nvSpPr>
        <xdr:cNvPr id="35" name="正方形/長方形 34"/>
        <xdr:cNvSpPr>
          <a:spLocks noChangeArrowheads="1"/>
        </xdr:cNvSpPr>
      </xdr:nvSpPr>
      <xdr:spPr bwMode="auto">
        <a:xfrm>
          <a:off x="8863852" y="9334499"/>
          <a:ext cx="5210736" cy="197223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発注日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・契約日　・依頼日　・発注日</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引取年月日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・最終業務完了日　・最終納品日</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支払年月日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・最終振込日　・最終代金支払日　・最終仮払精算日</a:t>
          </a:r>
          <a:endParaRPr lang="en-US" altLang="ja-JP" sz="1300" b="1">
            <a:latin typeface="Calibri" panose="020F0502020204030204"/>
            <a:ea typeface="ＭＳ Ｐゴシック" panose="020B0600070205080204" pitchFamily="50" charset="-128"/>
          </a:endParaRPr>
        </a:p>
        <a:p>
          <a:pPr rtl="0" eaLnBrk="0" fontAlgn="base" hangingPunct="0"/>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en-US" sz="1100" b="1" kern="1200">
              <a:solidFill>
                <a:sysClr val="windowText" lastClr="000000"/>
              </a:solidFill>
              <a:effectLst/>
              <a:latin typeface="Times New Roman" charset="0"/>
              <a:ea typeface="ＭＳ Ｐゴシック" charset="0"/>
              <a:cs typeface="ＭＳ Ｐゴシック" charset="0"/>
            </a:rPr>
            <a:t>確定メール</a:t>
          </a:r>
          <a:r>
            <a:rPr kumimoji="1" lang="ja-JP" altLang="ja-JP" sz="1100" b="1" kern="1200">
              <a:solidFill>
                <a:sysClr val="windowText" lastClr="000000"/>
              </a:solidFill>
              <a:effectLst/>
              <a:latin typeface="Times New Roman" charset="0"/>
              <a:ea typeface="ＭＳ Ｐゴシック" charset="0"/>
              <a:cs typeface="ＭＳ Ｐゴシック" charset="0"/>
            </a:rPr>
            <a:t>日</a:t>
          </a:r>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契約開始日</a:t>
          </a:r>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前に発生した経費については、計上が認められません。</a:t>
          </a:r>
          <a:endParaRPr lang="ja-JP" altLang="ja-JP" sz="1100" b="1">
            <a:effectLst/>
          </a:endParaRPr>
        </a:p>
        <a:p>
          <a:pPr rtl="0" eaLnBrk="0" fontAlgn="base" hangingPunct="0"/>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原則として、</a:t>
          </a:r>
          <a:r>
            <a:rPr kumimoji="1" lang="en-US" altLang="ja-JP"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前払は認められません。やむを得ず前払いが発生する場合は、</a:t>
          </a:r>
          <a:r>
            <a:rPr kumimoji="1" lang="en-US" altLang="ja-JP" sz="1100" b="1" kern="1200">
              <a:solidFill>
                <a:sysClr val="windowText" lastClr="000000"/>
              </a:solidFill>
              <a:effectLst/>
              <a:latin typeface="Times New Roman" charset="0"/>
              <a:ea typeface="ＭＳ Ｐゴシック" charset="0"/>
              <a:cs typeface="ＭＳ Ｐゴシック" charset="0"/>
            </a:rPr>
            <a:t> </a:t>
          </a:r>
        </a:p>
        <a:p>
          <a:pPr rtl="0" eaLnBrk="0" fontAlgn="base" hangingPunct="0"/>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理由及び業務完了についての確認方法を併せてお知らせください。</a:t>
          </a:r>
          <a:endParaRPr kumimoji="1" lang="en-US" altLang="ja-JP" sz="1100" b="1" kern="1200">
            <a:solidFill>
              <a:sysClr val="windowText" lastClr="000000"/>
            </a:solidFill>
            <a:effectLst/>
            <a:latin typeface="Times New Roman" charset="0"/>
            <a:ea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en-US" altLang="ja-JP" sz="1100" b="1" kern="1200">
              <a:solidFill>
                <a:sysClr val="windowText" lastClr="000000"/>
              </a:solidFill>
              <a:effectLst/>
              <a:latin typeface="Times New Roman" charset="0"/>
              <a:ea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「未払」と記入すると自動的にピンク色に変わります。</a:t>
          </a:r>
          <a:endParaRPr kumimoji="1" lang="en-US" altLang="ja-JP" sz="1100" b="1" kern="1200">
            <a:solidFill>
              <a:sysClr val="windowText" lastClr="000000"/>
            </a:solidFill>
            <a:effectLst/>
            <a:latin typeface="Times New Roman" charset="0"/>
            <a:ea typeface="ＭＳ Ｐゴシック" charset="0"/>
            <a:cs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（清算書類提出時に未払の場合「未払」と御記入ください。</a:t>
          </a:r>
          <a:endParaRPr kumimoji="1" lang="en-US" altLang="ja-JP" sz="1100" b="1" kern="1200">
            <a:solidFill>
              <a:sysClr val="windowText" lastClr="000000"/>
            </a:solidFill>
            <a:effectLst/>
            <a:latin typeface="Times New Roman" charset="0"/>
            <a:ea typeface="ＭＳ Ｐゴシック" charset="0"/>
            <a:cs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支払証憑書類は後日の御提出でも構いません）</a:t>
          </a:r>
          <a:endParaRPr lang="ja-JP" altLang="ja-JP" sz="1100" b="1">
            <a:effectLst/>
          </a:endParaRPr>
        </a:p>
      </xdr:txBody>
    </xdr:sp>
    <xdr:clientData/>
  </xdr:twoCellAnchor>
  <xdr:twoCellAnchor>
    <xdr:from>
      <xdr:col>14</xdr:col>
      <xdr:colOff>1187823</xdr:colOff>
      <xdr:row>3</xdr:row>
      <xdr:rowOff>123265</xdr:rowOff>
    </xdr:from>
    <xdr:to>
      <xdr:col>16</xdr:col>
      <xdr:colOff>1281179</xdr:colOff>
      <xdr:row>6</xdr:row>
      <xdr:rowOff>6389</xdr:rowOff>
    </xdr:to>
    <xdr:sp macro="" textlink="">
      <xdr:nvSpPr>
        <xdr:cNvPr id="37" name="正方形/長方形 36"/>
        <xdr:cNvSpPr>
          <a:spLocks noChangeArrowheads="1"/>
        </xdr:cNvSpPr>
      </xdr:nvSpPr>
      <xdr:spPr bwMode="auto">
        <a:xfrm>
          <a:off x="11116235" y="571500"/>
          <a:ext cx="2670709" cy="55547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見積確定額は様式</a:t>
          </a:r>
          <a:r>
            <a:rPr lang="en-US" altLang="ja-JP" sz="1300" b="1">
              <a:latin typeface="Calibri" panose="020F0502020204030204"/>
              <a:ea typeface="ＭＳ Ｐゴシック" panose="020B0600070205080204" pitchFamily="50" charset="-128"/>
            </a:rPr>
            <a:t>1</a:t>
          </a:r>
          <a:r>
            <a:rPr lang="ja-JP" altLang="en-US" sz="1300" b="1">
              <a:latin typeface="Calibri" panose="020F0502020204030204"/>
              <a:ea typeface="ＭＳ Ｐゴシック" panose="020B0600070205080204" pitchFamily="50" charset="-128"/>
            </a:rPr>
            <a:t>から自動で反映されます</a:t>
          </a:r>
        </a:p>
      </xdr:txBody>
    </xdr:sp>
    <xdr:clientData/>
  </xdr:twoCellAnchor>
  <xdr:twoCellAnchor>
    <xdr:from>
      <xdr:col>11</xdr:col>
      <xdr:colOff>38101</xdr:colOff>
      <xdr:row>15</xdr:row>
      <xdr:rowOff>247650</xdr:rowOff>
    </xdr:from>
    <xdr:to>
      <xdr:col>11</xdr:col>
      <xdr:colOff>1162051</xdr:colOff>
      <xdr:row>18</xdr:row>
      <xdr:rowOff>187677</xdr:rowOff>
    </xdr:to>
    <xdr:sp macro="" textlink="">
      <xdr:nvSpPr>
        <xdr:cNvPr id="38" name="角丸四角形 15"/>
        <xdr:cNvSpPr/>
      </xdr:nvSpPr>
      <xdr:spPr>
        <a:xfrm>
          <a:off x="6296026" y="3676650"/>
          <a:ext cx="1123950" cy="66392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28575</xdr:colOff>
      <xdr:row>21</xdr:row>
      <xdr:rowOff>190500</xdr:rowOff>
    </xdr:from>
    <xdr:to>
      <xdr:col>12</xdr:col>
      <xdr:colOff>47625</xdr:colOff>
      <xdr:row>24</xdr:row>
      <xdr:rowOff>225777</xdr:rowOff>
    </xdr:to>
    <xdr:sp macro="" textlink="">
      <xdr:nvSpPr>
        <xdr:cNvPr id="39" name="角丸四角形 15"/>
        <xdr:cNvSpPr/>
      </xdr:nvSpPr>
      <xdr:spPr>
        <a:xfrm>
          <a:off x="6286500" y="5029200"/>
          <a:ext cx="1228725" cy="72107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142875</xdr:colOff>
      <xdr:row>0</xdr:row>
      <xdr:rowOff>74839</xdr:rowOff>
    </xdr:from>
    <xdr:to>
      <xdr:col>1</xdr:col>
      <xdr:colOff>1238250</xdr:colOff>
      <xdr:row>0</xdr:row>
      <xdr:rowOff>599751</xdr:rowOff>
    </xdr:to>
    <xdr:sp macro="" textlink="">
      <xdr:nvSpPr>
        <xdr:cNvPr id="36" name="正方形/長方形 35"/>
        <xdr:cNvSpPr>
          <a:spLocks noChangeArrowheads="1"/>
        </xdr:cNvSpPr>
      </xdr:nvSpPr>
      <xdr:spPr bwMode="auto">
        <a:xfrm>
          <a:off x="142875" y="74839"/>
          <a:ext cx="1838325"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76200</xdr:colOff>
      <xdr:row>0</xdr:row>
      <xdr:rowOff>85725</xdr:rowOff>
    </xdr:from>
    <xdr:to>
      <xdr:col>6</xdr:col>
      <xdr:colOff>369635</xdr:colOff>
      <xdr:row>0</xdr:row>
      <xdr:rowOff>628650</xdr:rowOff>
    </xdr:to>
    <xdr:sp macro="" textlink="">
      <xdr:nvSpPr>
        <xdr:cNvPr id="40" name="正方形/長方形 39"/>
        <xdr:cNvSpPr>
          <a:spLocks noChangeArrowheads="1"/>
        </xdr:cNvSpPr>
      </xdr:nvSpPr>
      <xdr:spPr bwMode="auto">
        <a:xfrm>
          <a:off x="2105025" y="85725"/>
          <a:ext cx="1665035"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481212</xdr:colOff>
      <xdr:row>0</xdr:row>
      <xdr:rowOff>74839</xdr:rowOff>
    </xdr:from>
    <xdr:to>
      <xdr:col>10</xdr:col>
      <xdr:colOff>219075</xdr:colOff>
      <xdr:row>0</xdr:row>
      <xdr:rowOff>617764</xdr:rowOff>
    </xdr:to>
    <xdr:sp macro="" textlink="">
      <xdr:nvSpPr>
        <xdr:cNvPr id="41" name="正方形/長方形 40"/>
        <xdr:cNvSpPr>
          <a:spLocks noChangeArrowheads="1"/>
        </xdr:cNvSpPr>
      </xdr:nvSpPr>
      <xdr:spPr bwMode="auto">
        <a:xfrm>
          <a:off x="3881637" y="74839"/>
          <a:ext cx="2233413"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10</xdr:col>
      <xdr:colOff>304800</xdr:colOff>
      <xdr:row>0</xdr:row>
      <xdr:rowOff>74839</xdr:rowOff>
    </xdr:from>
    <xdr:to>
      <xdr:col>12</xdr:col>
      <xdr:colOff>314325</xdr:colOff>
      <xdr:row>0</xdr:row>
      <xdr:rowOff>617764</xdr:rowOff>
    </xdr:to>
    <xdr:sp macro="" textlink="">
      <xdr:nvSpPr>
        <xdr:cNvPr id="42" name="正方形/長方形 41"/>
        <xdr:cNvSpPr>
          <a:spLocks noChangeArrowheads="1"/>
        </xdr:cNvSpPr>
      </xdr:nvSpPr>
      <xdr:spPr bwMode="auto">
        <a:xfrm>
          <a:off x="6200775" y="74839"/>
          <a:ext cx="1581150"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12</xdr:col>
      <xdr:colOff>495300</xdr:colOff>
      <xdr:row>0</xdr:row>
      <xdr:rowOff>74839</xdr:rowOff>
    </xdr:from>
    <xdr:to>
      <xdr:col>14</xdr:col>
      <xdr:colOff>524355</xdr:colOff>
      <xdr:row>0</xdr:row>
      <xdr:rowOff>617764</xdr:rowOff>
    </xdr:to>
    <xdr:sp macro="" textlink="">
      <xdr:nvSpPr>
        <xdr:cNvPr id="43" name="正方形/長方形 42"/>
        <xdr:cNvSpPr>
          <a:spLocks noChangeArrowheads="1"/>
        </xdr:cNvSpPr>
      </xdr:nvSpPr>
      <xdr:spPr bwMode="auto">
        <a:xfrm>
          <a:off x="7962900" y="74839"/>
          <a:ext cx="247698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201706</xdr:colOff>
      <xdr:row>17</xdr:row>
      <xdr:rowOff>246230</xdr:rowOff>
    </xdr:from>
    <xdr:to>
      <xdr:col>6</xdr:col>
      <xdr:colOff>313765</xdr:colOff>
      <xdr:row>42</xdr:row>
      <xdr:rowOff>100852</xdr:rowOff>
    </xdr:to>
    <xdr:sp macro="" textlink="">
      <xdr:nvSpPr>
        <xdr:cNvPr id="2" name="角丸四角形 15"/>
        <xdr:cNvSpPr/>
      </xdr:nvSpPr>
      <xdr:spPr>
        <a:xfrm>
          <a:off x="448235" y="5019936"/>
          <a:ext cx="1748118" cy="7138445"/>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0</xdr:col>
      <xdr:colOff>100747</xdr:colOff>
      <xdr:row>32</xdr:row>
      <xdr:rowOff>190499</xdr:rowOff>
    </xdr:from>
    <xdr:to>
      <xdr:col>5</xdr:col>
      <xdr:colOff>280147</xdr:colOff>
      <xdr:row>34</xdr:row>
      <xdr:rowOff>232898</xdr:rowOff>
    </xdr:to>
    <xdr:sp macro="" textlink="">
      <xdr:nvSpPr>
        <xdr:cNvPr id="3" name="正方形/長方形 2"/>
        <xdr:cNvSpPr>
          <a:spLocks noChangeArrowheads="1"/>
        </xdr:cNvSpPr>
      </xdr:nvSpPr>
      <xdr:spPr bwMode="auto">
        <a:xfrm>
          <a:off x="100747" y="9334499"/>
          <a:ext cx="1714606" cy="62510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7</xdr:col>
      <xdr:colOff>324969</xdr:colOff>
      <xdr:row>17</xdr:row>
      <xdr:rowOff>275367</xdr:rowOff>
    </xdr:from>
    <xdr:to>
      <xdr:col>8</xdr:col>
      <xdr:colOff>369793</xdr:colOff>
      <xdr:row>41</xdr:row>
      <xdr:rowOff>22412</xdr:rowOff>
    </xdr:to>
    <xdr:sp macro="" textlink="">
      <xdr:nvSpPr>
        <xdr:cNvPr id="4" name="角丸四角形 15"/>
        <xdr:cNvSpPr/>
      </xdr:nvSpPr>
      <xdr:spPr>
        <a:xfrm>
          <a:off x="2554940" y="5049073"/>
          <a:ext cx="717177" cy="673951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5</xdr:col>
      <xdr:colOff>235322</xdr:colOff>
      <xdr:row>34</xdr:row>
      <xdr:rowOff>257735</xdr:rowOff>
    </xdr:from>
    <xdr:to>
      <xdr:col>9</xdr:col>
      <xdr:colOff>112059</xdr:colOff>
      <xdr:row>37</xdr:row>
      <xdr:rowOff>4000</xdr:rowOff>
    </xdr:to>
    <xdr:sp macro="" textlink="">
      <xdr:nvSpPr>
        <xdr:cNvPr id="5" name="正方形/長方形 4"/>
        <xdr:cNvSpPr>
          <a:spLocks noChangeArrowheads="1"/>
        </xdr:cNvSpPr>
      </xdr:nvSpPr>
      <xdr:spPr bwMode="auto">
        <a:xfrm>
          <a:off x="1770528" y="9984441"/>
          <a:ext cx="1938619" cy="62032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の日当日数と一致するよう御記入ください。</a:t>
          </a:r>
        </a:p>
      </xdr:txBody>
    </xdr:sp>
    <xdr:clientData/>
  </xdr:twoCellAnchor>
  <xdr:twoCellAnchor>
    <xdr:from>
      <xdr:col>10</xdr:col>
      <xdr:colOff>268941</xdr:colOff>
      <xdr:row>37</xdr:row>
      <xdr:rowOff>257735</xdr:rowOff>
    </xdr:from>
    <xdr:to>
      <xdr:col>11</xdr:col>
      <xdr:colOff>100853</xdr:colOff>
      <xdr:row>41</xdr:row>
      <xdr:rowOff>15987</xdr:rowOff>
    </xdr:to>
    <xdr:sp macro="" textlink="">
      <xdr:nvSpPr>
        <xdr:cNvPr id="6" name="角丸四角形 15"/>
        <xdr:cNvSpPr/>
      </xdr:nvSpPr>
      <xdr:spPr>
        <a:xfrm>
          <a:off x="4661647" y="10858500"/>
          <a:ext cx="717177" cy="92366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717175</xdr:colOff>
      <xdr:row>34</xdr:row>
      <xdr:rowOff>1</xdr:rowOff>
    </xdr:from>
    <xdr:to>
      <xdr:col>12</xdr:col>
      <xdr:colOff>515576</xdr:colOff>
      <xdr:row>37</xdr:row>
      <xdr:rowOff>112058</xdr:rowOff>
    </xdr:to>
    <xdr:sp macro="" textlink="">
      <xdr:nvSpPr>
        <xdr:cNvPr id="7" name="正方形/長方形 6"/>
        <xdr:cNvSpPr>
          <a:spLocks noChangeArrowheads="1"/>
        </xdr:cNvSpPr>
      </xdr:nvSpPr>
      <xdr:spPr bwMode="auto">
        <a:xfrm>
          <a:off x="4314263" y="9726707"/>
          <a:ext cx="1905107" cy="98611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の運転手当確認表と一致するよう御記入ください。</a:t>
          </a:r>
        </a:p>
      </xdr:txBody>
    </xdr:sp>
    <xdr:clientData/>
  </xdr:twoCellAnchor>
  <xdr:twoCellAnchor>
    <xdr:from>
      <xdr:col>13</xdr:col>
      <xdr:colOff>145679</xdr:colOff>
      <xdr:row>29</xdr:row>
      <xdr:rowOff>224119</xdr:rowOff>
    </xdr:from>
    <xdr:to>
      <xdr:col>13</xdr:col>
      <xdr:colOff>739589</xdr:colOff>
      <xdr:row>31</xdr:row>
      <xdr:rowOff>44825</xdr:rowOff>
    </xdr:to>
    <xdr:sp macro="" textlink="">
      <xdr:nvSpPr>
        <xdr:cNvPr id="8" name="角丸四角形 15"/>
        <xdr:cNvSpPr/>
      </xdr:nvSpPr>
      <xdr:spPr>
        <a:xfrm>
          <a:off x="6656297" y="8494060"/>
          <a:ext cx="593910" cy="40341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605118</xdr:colOff>
      <xdr:row>24</xdr:row>
      <xdr:rowOff>268942</xdr:rowOff>
    </xdr:from>
    <xdr:to>
      <xdr:col>14</xdr:col>
      <xdr:colOff>683666</xdr:colOff>
      <xdr:row>28</xdr:row>
      <xdr:rowOff>89646</xdr:rowOff>
    </xdr:to>
    <xdr:sp macro="" textlink="">
      <xdr:nvSpPr>
        <xdr:cNvPr id="9" name="正方形/長方形 8"/>
        <xdr:cNvSpPr>
          <a:spLocks noChangeArrowheads="1"/>
        </xdr:cNvSpPr>
      </xdr:nvSpPr>
      <xdr:spPr bwMode="auto">
        <a:xfrm>
          <a:off x="6308912" y="7082118"/>
          <a:ext cx="1905107" cy="98611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の総移動距離と</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一致するよう御記入ください。</a:t>
          </a:r>
        </a:p>
      </xdr:txBody>
    </xdr:sp>
    <xdr:clientData/>
  </xdr:twoCellAnchor>
  <xdr:twoCellAnchor>
    <xdr:from>
      <xdr:col>13</xdr:col>
      <xdr:colOff>246529</xdr:colOff>
      <xdr:row>3</xdr:row>
      <xdr:rowOff>268940</xdr:rowOff>
    </xdr:from>
    <xdr:to>
      <xdr:col>19</xdr:col>
      <xdr:colOff>193301</xdr:colOff>
      <xdr:row>5</xdr:row>
      <xdr:rowOff>57709</xdr:rowOff>
    </xdr:to>
    <xdr:sp macro="" textlink="">
      <xdr:nvSpPr>
        <xdr:cNvPr id="10" name="角丸四角形 15"/>
        <xdr:cNvSpPr/>
      </xdr:nvSpPr>
      <xdr:spPr>
        <a:xfrm>
          <a:off x="6757147" y="851646"/>
          <a:ext cx="3667125"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136714</xdr:colOff>
      <xdr:row>2</xdr:row>
      <xdr:rowOff>184336</xdr:rowOff>
    </xdr:from>
    <xdr:to>
      <xdr:col>19</xdr:col>
      <xdr:colOff>228602</xdr:colOff>
      <xdr:row>3</xdr:row>
      <xdr:rowOff>142497</xdr:rowOff>
    </xdr:to>
    <xdr:sp macro="" textlink="">
      <xdr:nvSpPr>
        <xdr:cNvPr id="11" name="正方形/長方形 10"/>
        <xdr:cNvSpPr>
          <a:spLocks noChangeArrowheads="1"/>
        </xdr:cNvSpPr>
      </xdr:nvSpPr>
      <xdr:spPr bwMode="auto">
        <a:xfrm>
          <a:off x="8440273" y="475689"/>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支払日以降に発行してください</a:t>
          </a:r>
        </a:p>
      </xdr:txBody>
    </xdr:sp>
    <xdr:clientData/>
  </xdr:twoCellAnchor>
  <xdr:twoCellAnchor>
    <xdr:from>
      <xdr:col>10</xdr:col>
      <xdr:colOff>190606</xdr:colOff>
      <xdr:row>5</xdr:row>
      <xdr:rowOff>156884</xdr:rowOff>
    </xdr:from>
    <xdr:to>
      <xdr:col>19</xdr:col>
      <xdr:colOff>168088</xdr:colOff>
      <xdr:row>9</xdr:row>
      <xdr:rowOff>89648</xdr:rowOff>
    </xdr:to>
    <xdr:sp macro="" textlink="">
      <xdr:nvSpPr>
        <xdr:cNvPr id="12" name="角丸四角形 15"/>
        <xdr:cNvSpPr/>
      </xdr:nvSpPr>
      <xdr:spPr>
        <a:xfrm>
          <a:off x="4583312" y="1322296"/>
          <a:ext cx="5815747" cy="1098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605117</xdr:colOff>
      <xdr:row>9</xdr:row>
      <xdr:rowOff>168088</xdr:rowOff>
    </xdr:from>
    <xdr:to>
      <xdr:col>19</xdr:col>
      <xdr:colOff>235322</xdr:colOff>
      <xdr:row>10</xdr:row>
      <xdr:rowOff>230937</xdr:rowOff>
    </xdr:to>
    <xdr:sp macro="" textlink="">
      <xdr:nvSpPr>
        <xdr:cNvPr id="13" name="正方形/長方形 12"/>
        <xdr:cNvSpPr>
          <a:spLocks noChangeArrowheads="1"/>
        </xdr:cNvSpPr>
      </xdr:nvSpPr>
      <xdr:spPr bwMode="auto">
        <a:xfrm>
          <a:off x="8135470" y="2498912"/>
          <a:ext cx="2330823" cy="35420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7</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6</xdr:col>
      <xdr:colOff>324971</xdr:colOff>
      <xdr:row>9</xdr:row>
      <xdr:rowOff>219075</xdr:rowOff>
    </xdr:from>
    <xdr:to>
      <xdr:col>11</xdr:col>
      <xdr:colOff>44823</xdr:colOff>
      <xdr:row>11</xdr:row>
      <xdr:rowOff>7845</xdr:rowOff>
    </xdr:to>
    <xdr:sp macro="" textlink="">
      <xdr:nvSpPr>
        <xdr:cNvPr id="14" name="角丸四角形 15"/>
        <xdr:cNvSpPr/>
      </xdr:nvSpPr>
      <xdr:spPr>
        <a:xfrm>
          <a:off x="2207559" y="2549899"/>
          <a:ext cx="3115235"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58273</xdr:colOff>
      <xdr:row>8</xdr:row>
      <xdr:rowOff>0</xdr:rowOff>
    </xdr:from>
    <xdr:to>
      <xdr:col>9</xdr:col>
      <xdr:colOff>710456</xdr:colOff>
      <xdr:row>9</xdr:row>
      <xdr:rowOff>47809</xdr:rowOff>
    </xdr:to>
    <xdr:sp macro="" textlink="">
      <xdr:nvSpPr>
        <xdr:cNvPr id="15" name="正方形/長方形 14"/>
        <xdr:cNvSpPr>
          <a:spLocks noChangeArrowheads="1"/>
        </xdr:cNvSpPr>
      </xdr:nvSpPr>
      <xdr:spPr bwMode="auto">
        <a:xfrm>
          <a:off x="2288244" y="2039471"/>
          <a:ext cx="2019300" cy="33916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最終支払日を御記載ください</a:t>
          </a:r>
        </a:p>
      </xdr:txBody>
    </xdr:sp>
    <xdr:clientData/>
  </xdr:twoCellAnchor>
  <xdr:twoCellAnchor>
    <xdr:from>
      <xdr:col>1</xdr:col>
      <xdr:colOff>34636</xdr:colOff>
      <xdr:row>0</xdr:row>
      <xdr:rowOff>313459</xdr:rowOff>
    </xdr:from>
    <xdr:to>
      <xdr:col>7</xdr:col>
      <xdr:colOff>41565</xdr:colOff>
      <xdr:row>0</xdr:row>
      <xdr:rowOff>838371</xdr:rowOff>
    </xdr:to>
    <xdr:sp macro="" textlink="">
      <xdr:nvSpPr>
        <xdr:cNvPr id="21" name="正方形/長方形 20"/>
        <xdr:cNvSpPr>
          <a:spLocks noChangeArrowheads="1"/>
        </xdr:cNvSpPr>
      </xdr:nvSpPr>
      <xdr:spPr bwMode="auto">
        <a:xfrm>
          <a:off x="277091" y="313459"/>
          <a:ext cx="198120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7</xdr:col>
      <xdr:colOff>175878</xdr:colOff>
      <xdr:row>0</xdr:row>
      <xdr:rowOff>295770</xdr:rowOff>
    </xdr:from>
    <xdr:to>
      <xdr:col>9</xdr:col>
      <xdr:colOff>435553</xdr:colOff>
      <xdr:row>0</xdr:row>
      <xdr:rowOff>838695</xdr:rowOff>
    </xdr:to>
    <xdr:sp macro="" textlink="">
      <xdr:nvSpPr>
        <xdr:cNvPr id="22" name="正方形/長方形 21"/>
        <xdr:cNvSpPr>
          <a:spLocks noChangeArrowheads="1"/>
        </xdr:cNvSpPr>
      </xdr:nvSpPr>
      <xdr:spPr bwMode="auto">
        <a:xfrm>
          <a:off x="2392605" y="295770"/>
          <a:ext cx="1627812"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9</xdr:col>
      <xdr:colOff>554815</xdr:colOff>
      <xdr:row>0</xdr:row>
      <xdr:rowOff>294409</xdr:rowOff>
    </xdr:from>
    <xdr:to>
      <xdr:col>12</xdr:col>
      <xdr:colOff>589685</xdr:colOff>
      <xdr:row>0</xdr:row>
      <xdr:rowOff>837334</xdr:rowOff>
    </xdr:to>
    <xdr:sp macro="" textlink="">
      <xdr:nvSpPr>
        <xdr:cNvPr id="23" name="正方形/長方形 22"/>
        <xdr:cNvSpPr>
          <a:spLocks noChangeArrowheads="1"/>
        </xdr:cNvSpPr>
      </xdr:nvSpPr>
      <xdr:spPr bwMode="auto">
        <a:xfrm>
          <a:off x="4139679" y="294409"/>
          <a:ext cx="214768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12</xdr:col>
      <xdr:colOff>675410</xdr:colOff>
      <xdr:row>0</xdr:row>
      <xdr:rowOff>303934</xdr:rowOff>
    </xdr:from>
    <xdr:to>
      <xdr:col>14</xdr:col>
      <xdr:colOff>388236</xdr:colOff>
      <xdr:row>0</xdr:row>
      <xdr:rowOff>846859</xdr:rowOff>
    </xdr:to>
    <xdr:sp macro="" textlink="">
      <xdr:nvSpPr>
        <xdr:cNvPr id="24" name="正方形/長方形 23"/>
        <xdr:cNvSpPr>
          <a:spLocks noChangeArrowheads="1"/>
        </xdr:cNvSpPr>
      </xdr:nvSpPr>
      <xdr:spPr bwMode="auto">
        <a:xfrm>
          <a:off x="6373092" y="303934"/>
          <a:ext cx="1548553"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14</xdr:col>
      <xdr:colOff>511041</xdr:colOff>
      <xdr:row>0</xdr:row>
      <xdr:rowOff>313459</xdr:rowOff>
    </xdr:from>
    <xdr:to>
      <xdr:col>19</xdr:col>
      <xdr:colOff>283153</xdr:colOff>
      <xdr:row>0</xdr:row>
      <xdr:rowOff>856384</xdr:rowOff>
    </xdr:to>
    <xdr:sp macro="" textlink="">
      <xdr:nvSpPr>
        <xdr:cNvPr id="25" name="正方形/長方形 24"/>
        <xdr:cNvSpPr>
          <a:spLocks noChangeArrowheads="1"/>
        </xdr:cNvSpPr>
      </xdr:nvSpPr>
      <xdr:spPr bwMode="auto">
        <a:xfrm>
          <a:off x="8044450" y="313459"/>
          <a:ext cx="2491067"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537882</xdr:colOff>
      <xdr:row>4</xdr:row>
      <xdr:rowOff>17368</xdr:rowOff>
    </xdr:from>
    <xdr:to>
      <xdr:col>16</xdr:col>
      <xdr:colOff>103654</xdr:colOff>
      <xdr:row>5</xdr:row>
      <xdr:rowOff>97490</xdr:rowOff>
    </xdr:to>
    <xdr:sp macro="" textlink="">
      <xdr:nvSpPr>
        <xdr:cNvPr id="2" name="角丸四角形 15"/>
        <xdr:cNvSpPr/>
      </xdr:nvSpPr>
      <xdr:spPr>
        <a:xfrm>
          <a:off x="8393206" y="891427"/>
          <a:ext cx="2748242"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136714</xdr:colOff>
      <xdr:row>2</xdr:row>
      <xdr:rowOff>224117</xdr:rowOff>
    </xdr:from>
    <xdr:to>
      <xdr:col>16</xdr:col>
      <xdr:colOff>138955</xdr:colOff>
      <xdr:row>3</xdr:row>
      <xdr:rowOff>182278</xdr:rowOff>
    </xdr:to>
    <xdr:sp macro="" textlink="">
      <xdr:nvSpPr>
        <xdr:cNvPr id="3" name="正方形/長方形 2"/>
        <xdr:cNvSpPr>
          <a:spLocks noChangeArrowheads="1"/>
        </xdr:cNvSpPr>
      </xdr:nvSpPr>
      <xdr:spPr bwMode="auto">
        <a:xfrm>
          <a:off x="9157449" y="515470"/>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支払日以降に発行してください</a:t>
          </a:r>
        </a:p>
      </xdr:txBody>
    </xdr:sp>
    <xdr:clientData/>
  </xdr:twoCellAnchor>
  <xdr:twoCellAnchor>
    <xdr:from>
      <xdr:col>7</xdr:col>
      <xdr:colOff>571500</xdr:colOff>
      <xdr:row>5</xdr:row>
      <xdr:rowOff>196665</xdr:rowOff>
    </xdr:from>
    <xdr:to>
      <xdr:col>16</xdr:col>
      <xdr:colOff>78441</xdr:colOff>
      <xdr:row>9</xdr:row>
      <xdr:rowOff>129429</xdr:rowOff>
    </xdr:to>
    <xdr:sp macro="" textlink="">
      <xdr:nvSpPr>
        <xdr:cNvPr id="4" name="角丸四角形 15"/>
        <xdr:cNvSpPr/>
      </xdr:nvSpPr>
      <xdr:spPr>
        <a:xfrm>
          <a:off x="5737412" y="1362077"/>
          <a:ext cx="5378823" cy="1098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997322</xdr:colOff>
      <xdr:row>9</xdr:row>
      <xdr:rowOff>207869</xdr:rowOff>
    </xdr:from>
    <xdr:to>
      <xdr:col>16</xdr:col>
      <xdr:colOff>145675</xdr:colOff>
      <xdr:row>10</xdr:row>
      <xdr:rowOff>270718</xdr:rowOff>
    </xdr:to>
    <xdr:sp macro="" textlink="">
      <xdr:nvSpPr>
        <xdr:cNvPr id="5" name="正方形/長方形 4"/>
        <xdr:cNvSpPr>
          <a:spLocks noChangeArrowheads="1"/>
        </xdr:cNvSpPr>
      </xdr:nvSpPr>
      <xdr:spPr bwMode="auto">
        <a:xfrm>
          <a:off x="8852646" y="2538693"/>
          <a:ext cx="2330823" cy="35420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7</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3</xdr:col>
      <xdr:colOff>638735</xdr:colOff>
      <xdr:row>9</xdr:row>
      <xdr:rowOff>258856</xdr:rowOff>
    </xdr:from>
    <xdr:to>
      <xdr:col>7</xdr:col>
      <xdr:colOff>56029</xdr:colOff>
      <xdr:row>11</xdr:row>
      <xdr:rowOff>47626</xdr:rowOff>
    </xdr:to>
    <xdr:sp macro="" textlink="">
      <xdr:nvSpPr>
        <xdr:cNvPr id="6" name="角丸四角形 15"/>
        <xdr:cNvSpPr/>
      </xdr:nvSpPr>
      <xdr:spPr>
        <a:xfrm>
          <a:off x="3361764" y="2589680"/>
          <a:ext cx="1860177"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282391</xdr:colOff>
      <xdr:row>8</xdr:row>
      <xdr:rowOff>39781</xdr:rowOff>
    </xdr:from>
    <xdr:to>
      <xdr:col>6</xdr:col>
      <xdr:colOff>307044</xdr:colOff>
      <xdr:row>9</xdr:row>
      <xdr:rowOff>87590</xdr:rowOff>
    </xdr:to>
    <xdr:sp macro="" textlink="">
      <xdr:nvSpPr>
        <xdr:cNvPr id="7" name="正方形/長方形 6"/>
        <xdr:cNvSpPr>
          <a:spLocks noChangeArrowheads="1"/>
        </xdr:cNvSpPr>
      </xdr:nvSpPr>
      <xdr:spPr bwMode="auto">
        <a:xfrm>
          <a:off x="3005420" y="2079252"/>
          <a:ext cx="2019300" cy="33916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最終支払日を御記載ください</a:t>
          </a:r>
        </a:p>
      </xdr:txBody>
    </xdr:sp>
    <xdr:clientData/>
  </xdr:twoCellAnchor>
  <xdr:twoCellAnchor>
    <xdr:from>
      <xdr:col>5</xdr:col>
      <xdr:colOff>57050</xdr:colOff>
      <xdr:row>19</xdr:row>
      <xdr:rowOff>34637</xdr:rowOff>
    </xdr:from>
    <xdr:to>
      <xdr:col>6</xdr:col>
      <xdr:colOff>393227</xdr:colOff>
      <xdr:row>25</xdr:row>
      <xdr:rowOff>138547</xdr:rowOff>
    </xdr:to>
    <xdr:sp macro="" textlink="">
      <xdr:nvSpPr>
        <xdr:cNvPr id="20" name="角丸四角形 15"/>
        <xdr:cNvSpPr/>
      </xdr:nvSpPr>
      <xdr:spPr>
        <a:xfrm>
          <a:off x="4386595" y="5541819"/>
          <a:ext cx="717177" cy="187036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4</xdr:col>
      <xdr:colOff>516949</xdr:colOff>
      <xdr:row>26</xdr:row>
      <xdr:rowOff>4016</xdr:rowOff>
    </xdr:from>
    <xdr:to>
      <xdr:col>7</xdr:col>
      <xdr:colOff>689114</xdr:colOff>
      <xdr:row>28</xdr:row>
      <xdr:rowOff>35522</xdr:rowOff>
    </xdr:to>
    <xdr:sp macro="" textlink="">
      <xdr:nvSpPr>
        <xdr:cNvPr id="21" name="正方形/長方形 20"/>
        <xdr:cNvSpPr>
          <a:spLocks noChangeArrowheads="1"/>
        </xdr:cNvSpPr>
      </xdr:nvSpPr>
      <xdr:spPr bwMode="auto">
        <a:xfrm>
          <a:off x="3907849" y="7395416"/>
          <a:ext cx="1943815" cy="60300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の日当日数と一致するよう御記入ください。</a:t>
          </a:r>
        </a:p>
      </xdr:txBody>
    </xdr:sp>
    <xdr:clientData/>
  </xdr:twoCellAnchor>
  <xdr:twoCellAnchor>
    <xdr:from>
      <xdr:col>8</xdr:col>
      <xdr:colOff>110314</xdr:colOff>
      <xdr:row>23</xdr:row>
      <xdr:rowOff>232972</xdr:rowOff>
    </xdr:from>
    <xdr:to>
      <xdr:col>8</xdr:col>
      <xdr:colOff>827491</xdr:colOff>
      <xdr:row>25</xdr:row>
      <xdr:rowOff>108857</xdr:rowOff>
    </xdr:to>
    <xdr:sp macro="" textlink="">
      <xdr:nvSpPr>
        <xdr:cNvPr id="22" name="角丸四角形 15"/>
        <xdr:cNvSpPr/>
      </xdr:nvSpPr>
      <xdr:spPr>
        <a:xfrm>
          <a:off x="6124671" y="6764401"/>
          <a:ext cx="717177" cy="44738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673373</xdr:colOff>
      <xdr:row>19</xdr:row>
      <xdr:rowOff>140270</xdr:rowOff>
    </xdr:from>
    <xdr:to>
      <xdr:col>10</xdr:col>
      <xdr:colOff>292480</xdr:colOff>
      <xdr:row>22</xdr:row>
      <xdr:rowOff>243159</xdr:rowOff>
    </xdr:to>
    <xdr:sp macro="" textlink="">
      <xdr:nvSpPr>
        <xdr:cNvPr id="23" name="正方形/長方形 22"/>
        <xdr:cNvSpPr>
          <a:spLocks noChangeArrowheads="1"/>
        </xdr:cNvSpPr>
      </xdr:nvSpPr>
      <xdr:spPr bwMode="auto">
        <a:xfrm>
          <a:off x="5834191" y="5647452"/>
          <a:ext cx="1905107" cy="98611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の運転手当確認表と一致するよう御記入ください。</a:t>
          </a:r>
        </a:p>
      </xdr:txBody>
    </xdr:sp>
    <xdr:clientData/>
  </xdr:twoCellAnchor>
  <xdr:twoCellAnchor>
    <xdr:from>
      <xdr:col>0</xdr:col>
      <xdr:colOff>1181000</xdr:colOff>
      <xdr:row>18</xdr:row>
      <xdr:rowOff>350694</xdr:rowOff>
    </xdr:from>
    <xdr:to>
      <xdr:col>4</xdr:col>
      <xdr:colOff>57150</xdr:colOff>
      <xdr:row>25</xdr:row>
      <xdr:rowOff>64079</xdr:rowOff>
    </xdr:to>
    <xdr:sp macro="" textlink="">
      <xdr:nvSpPr>
        <xdr:cNvPr id="26" name="角丸四角形 15"/>
        <xdr:cNvSpPr/>
      </xdr:nvSpPr>
      <xdr:spPr>
        <a:xfrm>
          <a:off x="1181000" y="5351319"/>
          <a:ext cx="2267050" cy="181841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0</xdr:col>
      <xdr:colOff>1133475</xdr:colOff>
      <xdr:row>25</xdr:row>
      <xdr:rowOff>186723</xdr:rowOff>
    </xdr:from>
    <xdr:to>
      <xdr:col>4</xdr:col>
      <xdr:colOff>123825</xdr:colOff>
      <xdr:row>27</xdr:row>
      <xdr:rowOff>218229</xdr:rowOff>
    </xdr:to>
    <xdr:sp macro="" textlink="">
      <xdr:nvSpPr>
        <xdr:cNvPr id="27" name="正方形/長方形 26"/>
        <xdr:cNvSpPr>
          <a:spLocks noChangeArrowheads="1"/>
        </xdr:cNvSpPr>
      </xdr:nvSpPr>
      <xdr:spPr bwMode="auto">
        <a:xfrm>
          <a:off x="1133475" y="7292373"/>
          <a:ext cx="2381250" cy="60300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の稼働時間・稼働日と一致するよう御記入ください。</a:t>
          </a:r>
        </a:p>
      </xdr:txBody>
    </xdr:sp>
    <xdr:clientData/>
  </xdr:twoCellAnchor>
  <xdr:twoCellAnchor>
    <xdr:from>
      <xdr:col>0</xdr:col>
      <xdr:colOff>0</xdr:colOff>
      <xdr:row>18</xdr:row>
      <xdr:rowOff>237257</xdr:rowOff>
    </xdr:from>
    <xdr:to>
      <xdr:col>0</xdr:col>
      <xdr:colOff>1076677</xdr:colOff>
      <xdr:row>25</xdr:row>
      <xdr:rowOff>133350</xdr:rowOff>
    </xdr:to>
    <xdr:sp macro="" textlink="">
      <xdr:nvSpPr>
        <xdr:cNvPr id="28" name="角丸四角形 15"/>
        <xdr:cNvSpPr/>
      </xdr:nvSpPr>
      <xdr:spPr>
        <a:xfrm>
          <a:off x="0" y="5237882"/>
          <a:ext cx="1076677" cy="2001118"/>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0</xdr:col>
      <xdr:colOff>31171</xdr:colOff>
      <xdr:row>27</xdr:row>
      <xdr:rowOff>266385</xdr:rowOff>
    </xdr:from>
    <xdr:to>
      <xdr:col>1</xdr:col>
      <xdr:colOff>657225</xdr:colOff>
      <xdr:row>30</xdr:row>
      <xdr:rowOff>32559</xdr:rowOff>
    </xdr:to>
    <xdr:sp macro="" textlink="">
      <xdr:nvSpPr>
        <xdr:cNvPr id="29" name="正方形/長方形 28"/>
        <xdr:cNvSpPr>
          <a:spLocks noChangeArrowheads="1"/>
        </xdr:cNvSpPr>
      </xdr:nvSpPr>
      <xdr:spPr bwMode="auto">
        <a:xfrm>
          <a:off x="31171" y="7943535"/>
          <a:ext cx="1807154" cy="623424"/>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と完全一致するように御記入ください。</a:t>
          </a:r>
        </a:p>
      </xdr:txBody>
    </xdr:sp>
    <xdr:clientData/>
  </xdr:twoCellAnchor>
  <xdr:twoCellAnchor>
    <xdr:from>
      <xdr:col>0</xdr:col>
      <xdr:colOff>197921</xdr:colOff>
      <xdr:row>0</xdr:row>
      <xdr:rowOff>299851</xdr:rowOff>
    </xdr:from>
    <xdr:to>
      <xdr:col>2</xdr:col>
      <xdr:colOff>231321</xdr:colOff>
      <xdr:row>0</xdr:row>
      <xdr:rowOff>824763</xdr:rowOff>
    </xdr:to>
    <xdr:sp macro="" textlink="">
      <xdr:nvSpPr>
        <xdr:cNvPr id="16" name="正方形/長方形 15"/>
        <xdr:cNvSpPr>
          <a:spLocks noChangeArrowheads="1"/>
        </xdr:cNvSpPr>
      </xdr:nvSpPr>
      <xdr:spPr bwMode="auto">
        <a:xfrm>
          <a:off x="197921" y="299851"/>
          <a:ext cx="2006436"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352770</xdr:colOff>
      <xdr:row>0</xdr:row>
      <xdr:rowOff>295770</xdr:rowOff>
    </xdr:from>
    <xdr:to>
      <xdr:col>5</xdr:col>
      <xdr:colOff>40946</xdr:colOff>
      <xdr:row>0</xdr:row>
      <xdr:rowOff>838695</xdr:rowOff>
    </xdr:to>
    <xdr:sp macro="" textlink="">
      <xdr:nvSpPr>
        <xdr:cNvPr id="17" name="正方形/長方形 16"/>
        <xdr:cNvSpPr>
          <a:spLocks noChangeArrowheads="1"/>
        </xdr:cNvSpPr>
      </xdr:nvSpPr>
      <xdr:spPr bwMode="auto">
        <a:xfrm>
          <a:off x="2325806" y="295770"/>
          <a:ext cx="2042211"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5</xdr:col>
      <xdr:colOff>130273</xdr:colOff>
      <xdr:row>0</xdr:row>
      <xdr:rowOff>280802</xdr:rowOff>
    </xdr:from>
    <xdr:to>
      <xdr:col>8</xdr:col>
      <xdr:colOff>589685</xdr:colOff>
      <xdr:row>0</xdr:row>
      <xdr:rowOff>823727</xdr:rowOff>
    </xdr:to>
    <xdr:sp macro="" textlink="">
      <xdr:nvSpPr>
        <xdr:cNvPr id="18" name="正方形/長方形 17"/>
        <xdr:cNvSpPr>
          <a:spLocks noChangeArrowheads="1"/>
        </xdr:cNvSpPr>
      </xdr:nvSpPr>
      <xdr:spPr bwMode="auto">
        <a:xfrm>
          <a:off x="4457344" y="280802"/>
          <a:ext cx="214669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8</xdr:col>
      <xdr:colOff>693965</xdr:colOff>
      <xdr:row>0</xdr:row>
      <xdr:rowOff>290327</xdr:rowOff>
    </xdr:from>
    <xdr:to>
      <xdr:col>11</xdr:col>
      <xdr:colOff>699840</xdr:colOff>
      <xdr:row>0</xdr:row>
      <xdr:rowOff>833252</xdr:rowOff>
    </xdr:to>
    <xdr:sp macro="" textlink="">
      <xdr:nvSpPr>
        <xdr:cNvPr id="19" name="正方形/長方形 18"/>
        <xdr:cNvSpPr>
          <a:spLocks noChangeArrowheads="1"/>
        </xdr:cNvSpPr>
      </xdr:nvSpPr>
      <xdr:spPr bwMode="auto">
        <a:xfrm>
          <a:off x="6708322" y="290327"/>
          <a:ext cx="1829232"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830037</xdr:colOff>
      <xdr:row>0</xdr:row>
      <xdr:rowOff>299851</xdr:rowOff>
    </xdr:from>
    <xdr:to>
      <xdr:col>16</xdr:col>
      <xdr:colOff>215118</xdr:colOff>
      <xdr:row>0</xdr:row>
      <xdr:rowOff>842776</xdr:rowOff>
    </xdr:to>
    <xdr:sp macro="" textlink="">
      <xdr:nvSpPr>
        <xdr:cNvPr id="24" name="正方形/長方形 23"/>
        <xdr:cNvSpPr>
          <a:spLocks noChangeArrowheads="1"/>
        </xdr:cNvSpPr>
      </xdr:nvSpPr>
      <xdr:spPr bwMode="auto">
        <a:xfrm>
          <a:off x="8667751" y="299851"/>
          <a:ext cx="2569153"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74"/>
  <sheetViews>
    <sheetView showGridLines="0" topLeftCell="A19" zoomScale="90" zoomScaleNormal="90" zoomScaleSheetLayoutView="91" workbookViewId="0">
      <selection activeCell="AD8" sqref="AD8"/>
    </sheetView>
  </sheetViews>
  <sheetFormatPr defaultColWidth="3.7109375" defaultRowHeight="18" customHeight="1"/>
  <cols>
    <col min="1" max="1" width="11.140625" style="131" customWidth="1"/>
    <col min="2" max="2" width="19.28515625" style="131" customWidth="1"/>
    <col min="3" max="6" width="5.140625" style="131" customWidth="1"/>
    <col min="7" max="7" width="21.140625" style="131" customWidth="1"/>
    <col min="8" max="11" width="5.42578125" style="131" customWidth="1"/>
    <col min="12" max="12" width="18.140625" style="131" customWidth="1"/>
    <col min="13" max="13" width="17.42578125" style="131" customWidth="1"/>
    <col min="14" max="14" width="14.5703125" style="131" customWidth="1"/>
    <col min="15" max="15" width="21.140625" style="131" customWidth="1"/>
    <col min="16" max="16" width="17.85546875" style="131" customWidth="1"/>
    <col min="17" max="18" width="18.7109375" style="131" customWidth="1"/>
    <col min="19" max="19" width="18" style="131" customWidth="1"/>
    <col min="20" max="16384" width="3.7109375" style="131"/>
  </cols>
  <sheetData>
    <row r="1" spans="1:20" ht="106.5" customHeight="1"/>
    <row r="2" spans="1:20" ht="18" customHeight="1">
      <c r="A2" s="296" t="s">
        <v>0</v>
      </c>
      <c r="B2" s="505" t="s">
        <v>188</v>
      </c>
      <c r="C2" s="805">
        <v>9999</v>
      </c>
      <c r="D2" s="805"/>
      <c r="E2" s="805"/>
      <c r="F2" s="805"/>
      <c r="G2" s="130" t="s">
        <v>73</v>
      </c>
      <c r="H2" s="817" t="s">
        <v>394</v>
      </c>
      <c r="I2" s="817"/>
      <c r="J2" s="817"/>
      <c r="K2" s="817"/>
      <c r="L2" s="817"/>
      <c r="M2" s="817"/>
      <c r="N2" s="297"/>
      <c r="O2" s="318" t="s">
        <v>202</v>
      </c>
      <c r="P2" s="255"/>
      <c r="Q2" s="256"/>
      <c r="R2" s="256"/>
    </row>
    <row r="3" spans="1:20" ht="18" customHeight="1">
      <c r="A3" s="839" t="s">
        <v>320</v>
      </c>
      <c r="B3" s="839"/>
      <c r="C3" s="839"/>
      <c r="D3" s="839"/>
      <c r="E3" s="839"/>
      <c r="F3" s="839"/>
      <c r="G3" s="839"/>
      <c r="H3" s="839"/>
      <c r="I3" s="839"/>
      <c r="J3" s="839"/>
      <c r="K3" s="839"/>
      <c r="L3" s="839"/>
      <c r="M3" s="839"/>
      <c r="N3" s="132"/>
      <c r="O3" s="319" t="s">
        <v>203</v>
      </c>
      <c r="P3" s="320"/>
      <c r="Q3" s="321"/>
      <c r="R3" s="322"/>
      <c r="S3" s="321"/>
      <c r="T3" s="132"/>
    </row>
    <row r="4" spans="1:20" ht="18" customHeight="1">
      <c r="A4" s="839"/>
      <c r="B4" s="839"/>
      <c r="C4" s="839"/>
      <c r="D4" s="839"/>
      <c r="E4" s="839"/>
      <c r="F4" s="839"/>
      <c r="G4" s="839"/>
      <c r="H4" s="839"/>
      <c r="I4" s="839"/>
      <c r="J4" s="839"/>
      <c r="K4" s="839"/>
      <c r="L4" s="839"/>
      <c r="M4" s="839"/>
      <c r="N4" s="132"/>
      <c r="O4" s="353" t="s">
        <v>204</v>
      </c>
      <c r="P4" s="259"/>
      <c r="Q4" s="132"/>
      <c r="R4" s="133"/>
      <c r="S4" s="132"/>
      <c r="T4" s="132"/>
    </row>
    <row r="5" spans="1:20" ht="18" customHeight="1">
      <c r="A5" s="839"/>
      <c r="B5" s="839"/>
      <c r="C5" s="839"/>
      <c r="D5" s="839"/>
      <c r="E5" s="839"/>
      <c r="F5" s="839"/>
      <c r="G5" s="839"/>
      <c r="H5" s="839"/>
      <c r="I5" s="839"/>
      <c r="J5" s="839"/>
      <c r="K5" s="839"/>
      <c r="L5" s="839"/>
      <c r="M5" s="839"/>
      <c r="N5" s="132"/>
      <c r="O5" s="317" t="s">
        <v>205</v>
      </c>
      <c r="P5" s="260"/>
      <c r="Q5" s="132"/>
      <c r="R5" s="133"/>
      <c r="S5" s="132"/>
      <c r="T5" s="132"/>
    </row>
    <row r="6" spans="1:20" ht="18" customHeight="1" thickBot="1">
      <c r="A6" s="839"/>
      <c r="B6" s="839"/>
      <c r="C6" s="839"/>
      <c r="D6" s="839"/>
      <c r="E6" s="839"/>
      <c r="F6" s="839"/>
      <c r="G6" s="839"/>
      <c r="H6" s="839"/>
      <c r="I6" s="839"/>
      <c r="J6" s="839"/>
      <c r="K6" s="839"/>
      <c r="L6" s="839"/>
      <c r="M6" s="839"/>
      <c r="N6" s="134" t="s">
        <v>100</v>
      </c>
      <c r="O6" s="134"/>
      <c r="P6" s="134"/>
      <c r="Q6" s="134"/>
      <c r="R6" s="134"/>
      <c r="S6" s="134"/>
      <c r="T6" s="132"/>
    </row>
    <row r="7" spans="1:20" ht="18" customHeight="1" thickBot="1">
      <c r="A7" s="135" t="s">
        <v>101</v>
      </c>
      <c r="M7" s="133"/>
      <c r="N7" s="967" t="s">
        <v>102</v>
      </c>
      <c r="O7" s="968"/>
      <c r="P7" s="967" t="s">
        <v>103</v>
      </c>
      <c r="Q7" s="968"/>
      <c r="R7" s="969" t="s">
        <v>502</v>
      </c>
      <c r="S7" s="954" t="s">
        <v>104</v>
      </c>
      <c r="T7" s="132"/>
    </row>
    <row r="8" spans="1:20" ht="18" customHeight="1" thickBot="1">
      <c r="A8" s="956"/>
      <c r="B8" s="957"/>
      <c r="C8" s="851" t="s">
        <v>103</v>
      </c>
      <c r="D8" s="852"/>
      <c r="E8" s="852"/>
      <c r="F8" s="853"/>
      <c r="G8" s="956" t="s">
        <v>105</v>
      </c>
      <c r="H8" s="957"/>
      <c r="I8" s="958" t="s">
        <v>104</v>
      </c>
      <c r="J8" s="958"/>
      <c r="K8" s="958"/>
      <c r="L8" s="957"/>
      <c r="N8" s="136" t="s">
        <v>106</v>
      </c>
      <c r="O8" s="137" t="s">
        <v>107</v>
      </c>
      <c r="P8" s="138" t="s">
        <v>108</v>
      </c>
      <c r="Q8" s="139" t="s">
        <v>109</v>
      </c>
      <c r="R8" s="970"/>
      <c r="S8" s="955"/>
    </row>
    <row r="9" spans="1:20" ht="18" customHeight="1">
      <c r="A9" s="959" t="s">
        <v>110</v>
      </c>
      <c r="B9" s="960"/>
      <c r="C9" s="866">
        <f>SUM(P16:Q16)</f>
        <v>2249950</v>
      </c>
      <c r="D9" s="867"/>
      <c r="E9" s="867"/>
      <c r="F9" s="868"/>
      <c r="G9" s="866">
        <f>R16</f>
        <v>0</v>
      </c>
      <c r="H9" s="868"/>
      <c r="I9" s="961">
        <f t="shared" ref="I9:I14" si="0">G9-C9</f>
        <v>-2249950</v>
      </c>
      <c r="J9" s="961"/>
      <c r="K9" s="961"/>
      <c r="L9" s="962"/>
      <c r="N9" s="963" t="s">
        <v>111</v>
      </c>
      <c r="O9" s="140" t="s">
        <v>112</v>
      </c>
      <c r="P9" s="323">
        <f>C20</f>
        <v>1605000</v>
      </c>
      <c r="Q9" s="141"/>
      <c r="R9" s="142"/>
      <c r="S9" s="290">
        <f>R9-SUM(P9:Q9)</f>
        <v>-1605000</v>
      </c>
    </row>
    <row r="10" spans="1:20" ht="21.2" customHeight="1">
      <c r="A10" s="965" t="s">
        <v>113</v>
      </c>
      <c r="B10" s="966"/>
      <c r="C10" s="863">
        <f>SUM(P26:Q26)</f>
        <v>1451680</v>
      </c>
      <c r="D10" s="864"/>
      <c r="E10" s="864"/>
      <c r="F10" s="865"/>
      <c r="G10" s="863">
        <f>R26</f>
        <v>0</v>
      </c>
      <c r="H10" s="865"/>
      <c r="I10" s="872">
        <f t="shared" si="0"/>
        <v>-1451680</v>
      </c>
      <c r="J10" s="872"/>
      <c r="K10" s="872"/>
      <c r="L10" s="873"/>
      <c r="N10" s="933"/>
      <c r="O10" s="143" t="s">
        <v>114</v>
      </c>
      <c r="P10" s="324">
        <f>SUMIF($B$32:$B$104,O10,$M$32:$M$104)</f>
        <v>68000</v>
      </c>
      <c r="Q10" s="144"/>
      <c r="R10" s="145"/>
      <c r="S10" s="146">
        <f t="shared" ref="S10:S15" si="1">R10-SUM(P10:Q10)</f>
        <v>-68000</v>
      </c>
    </row>
    <row r="11" spans="1:20" ht="21.2" customHeight="1" thickBot="1">
      <c r="A11" s="940" t="s">
        <v>115</v>
      </c>
      <c r="B11" s="941"/>
      <c r="C11" s="857">
        <f>P27</f>
        <v>370163</v>
      </c>
      <c r="D11" s="858"/>
      <c r="E11" s="858"/>
      <c r="F11" s="859"/>
      <c r="G11" s="857">
        <f>R27</f>
        <v>0</v>
      </c>
      <c r="H11" s="859"/>
      <c r="I11" s="942">
        <f t="shared" si="0"/>
        <v>-370163</v>
      </c>
      <c r="J11" s="942"/>
      <c r="K11" s="942"/>
      <c r="L11" s="943"/>
      <c r="N11" s="933"/>
      <c r="O11" s="147" t="s">
        <v>116</v>
      </c>
      <c r="P11" s="325">
        <f>SUMIF($B$32:$B$104,O11,$M$32:$M$104)</f>
        <v>100500</v>
      </c>
      <c r="Q11" s="148"/>
      <c r="R11" s="145"/>
      <c r="S11" s="146">
        <f t="shared" si="1"/>
        <v>-100500</v>
      </c>
    </row>
    <row r="12" spans="1:20" ht="21.2" customHeight="1" thickTop="1">
      <c r="A12" s="950" t="s">
        <v>117</v>
      </c>
      <c r="B12" s="951"/>
      <c r="C12" s="860">
        <f>SUM(C9:C11)</f>
        <v>4071793</v>
      </c>
      <c r="D12" s="861"/>
      <c r="E12" s="861"/>
      <c r="F12" s="862"/>
      <c r="G12" s="860">
        <f>R28</f>
        <v>0</v>
      </c>
      <c r="H12" s="862"/>
      <c r="I12" s="952">
        <f t="shared" si="0"/>
        <v>-4071793</v>
      </c>
      <c r="J12" s="952"/>
      <c r="K12" s="952"/>
      <c r="L12" s="953"/>
      <c r="N12" s="933"/>
      <c r="O12" s="147" t="s">
        <v>118</v>
      </c>
      <c r="P12" s="325">
        <f>SUMIF($B$32:$B$104,O12,$M$32:$M$104)</f>
        <v>165000</v>
      </c>
      <c r="Q12" s="148"/>
      <c r="R12" s="145"/>
      <c r="S12" s="146">
        <f t="shared" si="1"/>
        <v>-165000</v>
      </c>
    </row>
    <row r="13" spans="1:20" ht="21.2" customHeight="1" thickBot="1">
      <c r="A13" s="940" t="s">
        <v>119</v>
      </c>
      <c r="B13" s="941"/>
      <c r="C13" s="857">
        <f>P29</f>
        <v>0</v>
      </c>
      <c r="D13" s="858"/>
      <c r="E13" s="858"/>
      <c r="F13" s="859"/>
      <c r="G13" s="857">
        <f>R29</f>
        <v>0</v>
      </c>
      <c r="H13" s="859"/>
      <c r="I13" s="942">
        <f t="shared" si="0"/>
        <v>0</v>
      </c>
      <c r="J13" s="942"/>
      <c r="K13" s="942"/>
      <c r="L13" s="943"/>
      <c r="N13" s="933"/>
      <c r="O13" s="147" t="s">
        <v>120</v>
      </c>
      <c r="P13" s="325">
        <f>H29</f>
        <v>262950</v>
      </c>
      <c r="Q13" s="148"/>
      <c r="R13" s="149"/>
      <c r="S13" s="146">
        <f t="shared" si="1"/>
        <v>-262950</v>
      </c>
    </row>
    <row r="14" spans="1:20" ht="21.2" customHeight="1" thickTop="1" thickBot="1">
      <c r="A14" s="944" t="s">
        <v>121</v>
      </c>
      <c r="B14" s="945"/>
      <c r="C14" s="854">
        <f>C12-C13</f>
        <v>4071793</v>
      </c>
      <c r="D14" s="855"/>
      <c r="E14" s="855"/>
      <c r="F14" s="856"/>
      <c r="G14" s="946">
        <f>G12-G13</f>
        <v>0</v>
      </c>
      <c r="H14" s="947"/>
      <c r="I14" s="948">
        <f t="shared" si="0"/>
        <v>-4071793</v>
      </c>
      <c r="J14" s="948"/>
      <c r="K14" s="948"/>
      <c r="L14" s="949"/>
      <c r="N14" s="933"/>
      <c r="O14" s="147" t="s">
        <v>122</v>
      </c>
      <c r="P14" s="325">
        <f>SUMIF($B$32:$B$104,O14,$M$32:$M$104)</f>
        <v>0</v>
      </c>
      <c r="Q14" s="148"/>
      <c r="R14" s="145"/>
      <c r="S14" s="146">
        <f t="shared" si="1"/>
        <v>0</v>
      </c>
    </row>
    <row r="15" spans="1:20" ht="21.2" customHeight="1" thickBot="1">
      <c r="N15" s="933"/>
      <c r="O15" s="150" t="s">
        <v>123</v>
      </c>
      <c r="P15" s="326">
        <f>SUMIF($B$32:$B$104,O15,$M$32:$M$104)</f>
        <v>48500</v>
      </c>
      <c r="Q15" s="151"/>
      <c r="R15" s="152"/>
      <c r="S15" s="153">
        <f t="shared" si="1"/>
        <v>-48500</v>
      </c>
    </row>
    <row r="16" spans="1:20" ht="21.2" customHeight="1" thickTop="1" thickBot="1">
      <c r="A16" s="301" t="s">
        <v>192</v>
      </c>
      <c r="B16" s="134"/>
      <c r="C16" s="135"/>
      <c r="D16" s="135"/>
      <c r="E16" s="300"/>
      <c r="F16" s="300" t="s">
        <v>190</v>
      </c>
      <c r="G16" s="134"/>
      <c r="H16" s="134"/>
      <c r="N16" s="964"/>
      <c r="O16" s="154" t="s">
        <v>124</v>
      </c>
      <c r="P16" s="155">
        <f>SUM(P9:P15)</f>
        <v>2249950</v>
      </c>
      <c r="Q16" s="156">
        <f>SUM(Q9:Q15)</f>
        <v>0</v>
      </c>
      <c r="R16" s="157">
        <f>SUM(R9:R15)</f>
        <v>0</v>
      </c>
      <c r="S16" s="158">
        <f>R16-SUM(P16:Q16)</f>
        <v>-2249950</v>
      </c>
    </row>
    <row r="17" spans="1:23" ht="18" customHeight="1" thickBot="1">
      <c r="A17" s="292" t="s">
        <v>2</v>
      </c>
      <c r="B17" s="308" t="s">
        <v>130</v>
      </c>
      <c r="C17" s="814" t="s">
        <v>131</v>
      </c>
      <c r="D17" s="815"/>
      <c r="E17" s="815"/>
      <c r="F17" s="816"/>
      <c r="G17" s="302" t="s">
        <v>132</v>
      </c>
      <c r="H17" s="938" t="s">
        <v>133</v>
      </c>
      <c r="I17" s="815"/>
      <c r="J17" s="815"/>
      <c r="K17" s="939"/>
      <c r="L17" s="170" t="s">
        <v>134</v>
      </c>
      <c r="N17" s="933" t="s">
        <v>125</v>
      </c>
      <c r="O17" s="159" t="s">
        <v>126</v>
      </c>
      <c r="P17" s="327">
        <f>SUMIF($B$32:$B$104,O17,$M$32:$M$104)</f>
        <v>246000</v>
      </c>
      <c r="Q17" s="160"/>
      <c r="R17" s="161"/>
      <c r="S17" s="291">
        <f>R17-SUM(P17:Q17)</f>
        <v>-246000</v>
      </c>
    </row>
    <row r="18" spans="1:23" ht="18" customHeight="1">
      <c r="A18" s="306" t="s">
        <v>397</v>
      </c>
      <c r="B18" s="309" t="s">
        <v>176</v>
      </c>
      <c r="C18" s="832">
        <f>【様式３】!G27</f>
        <v>1605000</v>
      </c>
      <c r="D18" s="833"/>
      <c r="E18" s="833"/>
      <c r="F18" s="834"/>
      <c r="G18" s="303"/>
      <c r="H18" s="935"/>
      <c r="I18" s="935"/>
      <c r="J18" s="935"/>
      <c r="K18" s="935"/>
      <c r="L18" s="173"/>
      <c r="N18" s="933"/>
      <c r="O18" s="162" t="s">
        <v>127</v>
      </c>
      <c r="P18" s="328">
        <f>L51</f>
        <v>170940</v>
      </c>
      <c r="Q18" s="163"/>
      <c r="R18" s="164"/>
      <c r="S18" s="165">
        <f t="shared" ref="S18:S25" si="2">R18-SUM(P18:Q18)</f>
        <v>-170940</v>
      </c>
    </row>
    <row r="19" spans="1:23" ht="18" customHeight="1" thickBot="1">
      <c r="A19" s="307"/>
      <c r="B19" s="310"/>
      <c r="C19" s="829"/>
      <c r="D19" s="830"/>
      <c r="E19" s="830"/>
      <c r="F19" s="831"/>
      <c r="G19" s="304"/>
      <c r="H19" s="936"/>
      <c r="I19" s="936"/>
      <c r="J19" s="936"/>
      <c r="K19" s="936"/>
      <c r="L19" s="178"/>
      <c r="N19" s="933"/>
      <c r="O19" s="147" t="s">
        <v>129</v>
      </c>
      <c r="P19" s="325">
        <f>L52</f>
        <v>13200</v>
      </c>
      <c r="Q19" s="148"/>
      <c r="R19" s="166"/>
      <c r="S19" s="167">
        <f t="shared" si="2"/>
        <v>-13200</v>
      </c>
    </row>
    <row r="20" spans="1:23" ht="18" customHeight="1" thickTop="1" thickBot="1">
      <c r="A20" s="299"/>
      <c r="B20" s="179"/>
      <c r="C20" s="835">
        <f>SUM(C18:F19)</f>
        <v>1605000</v>
      </c>
      <c r="D20" s="836"/>
      <c r="E20" s="836"/>
      <c r="F20" s="837"/>
      <c r="G20" s="305"/>
      <c r="H20" s="937"/>
      <c r="I20" s="937"/>
      <c r="J20" s="937"/>
      <c r="K20" s="937"/>
      <c r="L20" s="181"/>
      <c r="N20" s="933"/>
      <c r="O20" s="571" t="s">
        <v>135</v>
      </c>
      <c r="P20" s="325">
        <f>L53</f>
        <v>57000</v>
      </c>
      <c r="Q20" s="148"/>
      <c r="R20" s="166"/>
      <c r="S20" s="167">
        <f t="shared" si="2"/>
        <v>-57000</v>
      </c>
    </row>
    <row r="21" spans="1:23" ht="18" customHeight="1">
      <c r="N21" s="933"/>
      <c r="O21" s="159" t="s">
        <v>136</v>
      </c>
      <c r="P21" s="327">
        <f>L54</f>
        <v>72860</v>
      </c>
      <c r="Q21" s="160"/>
      <c r="R21" s="174"/>
      <c r="S21" s="175">
        <f t="shared" si="2"/>
        <v>-72860</v>
      </c>
    </row>
    <row r="22" spans="1:23" ht="18" customHeight="1" thickBot="1">
      <c r="A22" s="301" t="s">
        <v>140</v>
      </c>
      <c r="B22" s="183"/>
      <c r="C22" s="183"/>
      <c r="D22" s="183"/>
      <c r="E22" s="183"/>
      <c r="F22" s="183"/>
      <c r="G22" s="183"/>
      <c r="H22" s="183"/>
      <c r="I22" s="294"/>
      <c r="J22" s="294"/>
      <c r="K22" s="294"/>
      <c r="L22" s="313" t="s">
        <v>201</v>
      </c>
      <c r="N22" s="933"/>
      <c r="O22" s="162" t="s">
        <v>137</v>
      </c>
      <c r="P22" s="328">
        <f>L56</f>
        <v>418750</v>
      </c>
      <c r="Q22" s="163"/>
      <c r="R22" s="164"/>
      <c r="S22" s="165">
        <f t="shared" si="2"/>
        <v>-418750</v>
      </c>
    </row>
    <row r="23" spans="1:23" ht="18" customHeight="1" thickBot="1">
      <c r="A23" s="292" t="s">
        <v>2</v>
      </c>
      <c r="B23" s="506" t="s">
        <v>130</v>
      </c>
      <c r="C23" s="806" t="s">
        <v>5</v>
      </c>
      <c r="D23" s="807"/>
      <c r="E23" s="838" t="s">
        <v>187</v>
      </c>
      <c r="F23" s="828"/>
      <c r="G23" s="507" t="s">
        <v>189</v>
      </c>
      <c r="H23" s="808" t="s">
        <v>8</v>
      </c>
      <c r="I23" s="809"/>
      <c r="J23" s="809"/>
      <c r="K23" s="810"/>
      <c r="L23" s="506" t="s">
        <v>196</v>
      </c>
      <c r="N23" s="933"/>
      <c r="O23" s="147" t="s">
        <v>138</v>
      </c>
      <c r="P23" s="325">
        <f>L57</f>
        <v>47300</v>
      </c>
      <c r="Q23" s="148"/>
      <c r="R23" s="166"/>
      <c r="S23" s="182">
        <f t="shared" si="2"/>
        <v>-47300</v>
      </c>
    </row>
    <row r="24" spans="1:23" ht="18" customHeight="1">
      <c r="A24" s="306" t="s">
        <v>397</v>
      </c>
      <c r="B24" s="508" t="s">
        <v>191</v>
      </c>
      <c r="C24" s="509">
        <v>1</v>
      </c>
      <c r="D24" s="510" t="s">
        <v>195</v>
      </c>
      <c r="E24" s="511">
        <v>3</v>
      </c>
      <c r="F24" s="512" t="s">
        <v>194</v>
      </c>
      <c r="G24" s="513">
        <v>35650</v>
      </c>
      <c r="H24" s="869">
        <f>C24*E24*G24</f>
        <v>106950</v>
      </c>
      <c r="I24" s="870"/>
      <c r="J24" s="870"/>
      <c r="K24" s="871"/>
      <c r="L24" s="514" t="s">
        <v>197</v>
      </c>
      <c r="N24" s="933"/>
      <c r="O24" s="571" t="s">
        <v>139</v>
      </c>
      <c r="P24" s="325">
        <f>L58</f>
        <v>274400</v>
      </c>
      <c r="Q24" s="148"/>
      <c r="R24" s="166"/>
      <c r="S24" s="182">
        <f t="shared" si="2"/>
        <v>-274400</v>
      </c>
    </row>
    <row r="25" spans="1:23" ht="18" customHeight="1" thickBot="1">
      <c r="A25" s="314"/>
      <c r="B25" s="515" t="s">
        <v>191</v>
      </c>
      <c r="C25" s="516"/>
      <c r="D25" s="517" t="s">
        <v>195</v>
      </c>
      <c r="E25" s="518"/>
      <c r="F25" s="519" t="s">
        <v>194</v>
      </c>
      <c r="G25" s="520">
        <v>5200</v>
      </c>
      <c r="H25" s="811">
        <f>C25*E25*G25</f>
        <v>0</v>
      </c>
      <c r="I25" s="812"/>
      <c r="J25" s="812"/>
      <c r="K25" s="813"/>
      <c r="L25" s="521" t="s">
        <v>198</v>
      </c>
      <c r="N25" s="933"/>
      <c r="O25" s="185" t="s">
        <v>141</v>
      </c>
      <c r="P25" s="329">
        <f>L59</f>
        <v>151230</v>
      </c>
      <c r="Q25" s="186"/>
      <c r="R25" s="187"/>
      <c r="S25" s="188">
        <f t="shared" si="2"/>
        <v>-151230</v>
      </c>
    </row>
    <row r="26" spans="1:23" ht="18" customHeight="1" thickTop="1" thickBot="1">
      <c r="A26" s="314" t="s">
        <v>397</v>
      </c>
      <c r="B26" s="515" t="s">
        <v>191</v>
      </c>
      <c r="C26" s="516">
        <v>5</v>
      </c>
      <c r="D26" s="517" t="s">
        <v>195</v>
      </c>
      <c r="E26" s="518">
        <v>3</v>
      </c>
      <c r="F26" s="519" t="s">
        <v>194</v>
      </c>
      <c r="G26" s="520">
        <v>10400</v>
      </c>
      <c r="H26" s="811">
        <f>C26*E26*G26</f>
        <v>156000</v>
      </c>
      <c r="I26" s="812"/>
      <c r="J26" s="812"/>
      <c r="K26" s="813"/>
      <c r="L26" s="521" t="s">
        <v>199</v>
      </c>
      <c r="N26" s="934"/>
      <c r="O26" s="189" t="s">
        <v>124</v>
      </c>
      <c r="P26" s="190">
        <f>SUM(P17:P25)</f>
        <v>1451680</v>
      </c>
      <c r="Q26" s="191">
        <f>SUM(Q17:Q25)</f>
        <v>0</v>
      </c>
      <c r="R26" s="192">
        <f>SUM(R17:R25)</f>
        <v>0</v>
      </c>
      <c r="S26" s="193">
        <f>R26-SUM(P26:Q26)</f>
        <v>-1451680</v>
      </c>
    </row>
    <row r="27" spans="1:23" ht="18" customHeight="1" thickTop="1">
      <c r="A27" s="314"/>
      <c r="B27" s="515" t="s">
        <v>191</v>
      </c>
      <c r="C27" s="516"/>
      <c r="D27" s="517" t="s">
        <v>195</v>
      </c>
      <c r="E27" s="518"/>
      <c r="F27" s="519" t="s">
        <v>194</v>
      </c>
      <c r="G27" s="520">
        <v>15600</v>
      </c>
      <c r="H27" s="811">
        <f>C27*E27*G27</f>
        <v>0</v>
      </c>
      <c r="I27" s="812"/>
      <c r="J27" s="812"/>
      <c r="K27" s="813"/>
      <c r="L27" s="521" t="s">
        <v>200</v>
      </c>
      <c r="N27" s="194" t="s">
        <v>142</v>
      </c>
      <c r="O27" s="195"/>
      <c r="P27" s="921">
        <f>ROUNDDOWN((SUM(P26:Q26,P16:Q16))*0.1,0)</f>
        <v>370163</v>
      </c>
      <c r="Q27" s="922"/>
      <c r="R27" s="196">
        <f>ROUNDDOWN((SUM(R26,R16))*0.1,0)</f>
        <v>0</v>
      </c>
      <c r="S27" s="197">
        <f>R27-P27</f>
        <v>-370163</v>
      </c>
      <c r="T27" s="184"/>
      <c r="U27" s="184"/>
      <c r="V27" s="184"/>
      <c r="W27" s="184"/>
    </row>
    <row r="28" spans="1:23" ht="18" customHeight="1" thickBot="1">
      <c r="A28" s="307"/>
      <c r="B28" s="522" t="s">
        <v>191</v>
      </c>
      <c r="C28" s="523"/>
      <c r="D28" s="524" t="s">
        <v>195</v>
      </c>
      <c r="E28" s="525"/>
      <c r="F28" s="526" t="s">
        <v>194</v>
      </c>
      <c r="G28" s="527"/>
      <c r="H28" s="930">
        <f>C28*E28*G28</f>
        <v>0</v>
      </c>
      <c r="I28" s="931"/>
      <c r="J28" s="931"/>
      <c r="K28" s="932"/>
      <c r="L28" s="528"/>
      <c r="N28" s="198" t="s">
        <v>143</v>
      </c>
      <c r="O28" s="199"/>
      <c r="P28" s="923">
        <f>SUM(P16:Q16,P26:Q26,P27)</f>
        <v>4071793</v>
      </c>
      <c r="Q28" s="924"/>
      <c r="R28" s="200">
        <f>SUM(R27,R26,R16)</f>
        <v>0</v>
      </c>
      <c r="S28" s="201">
        <f>R28-P28</f>
        <v>-4071793</v>
      </c>
      <c r="T28" s="184"/>
      <c r="U28" s="184"/>
      <c r="V28" s="184"/>
      <c r="W28" s="184"/>
    </row>
    <row r="29" spans="1:23" ht="18" customHeight="1" thickTop="1" thickBot="1">
      <c r="A29" s="299"/>
      <c r="B29" s="179"/>
      <c r="C29" s="835"/>
      <c r="D29" s="836"/>
      <c r="E29" s="836"/>
      <c r="F29" s="837"/>
      <c r="G29" s="305"/>
      <c r="H29" s="925">
        <f>SUM(H24:K28)</f>
        <v>262950</v>
      </c>
      <c r="I29" s="926"/>
      <c r="J29" s="926"/>
      <c r="K29" s="927"/>
      <c r="L29" s="179"/>
      <c r="N29" s="198" t="s">
        <v>144</v>
      </c>
      <c r="O29" s="199"/>
      <c r="P29" s="928">
        <v>0</v>
      </c>
      <c r="Q29" s="929"/>
      <c r="R29" s="202">
        <v>0</v>
      </c>
      <c r="S29" s="201">
        <f>R29-P29</f>
        <v>0</v>
      </c>
      <c r="T29" s="184"/>
      <c r="U29" s="184"/>
      <c r="V29" s="184"/>
      <c r="W29" s="184"/>
    </row>
    <row r="30" spans="1:23" ht="18" customHeight="1" thickBot="1">
      <c r="N30" s="915" t="s">
        <v>145</v>
      </c>
      <c r="O30" s="916"/>
      <c r="P30" s="917">
        <f>P28-P29</f>
        <v>4071793</v>
      </c>
      <c r="Q30" s="918"/>
      <c r="R30" s="203">
        <f>R28-R29</f>
        <v>0</v>
      </c>
      <c r="S30" s="204">
        <f>R30-P30</f>
        <v>-4071793</v>
      </c>
    </row>
    <row r="31" spans="1:23" ht="18" customHeight="1" thickBot="1">
      <c r="A31" s="301" t="s">
        <v>146</v>
      </c>
      <c r="B31" s="134"/>
      <c r="C31" s="135"/>
      <c r="D31" s="135"/>
      <c r="E31" s="135"/>
      <c r="F31" s="135"/>
      <c r="G31" s="134"/>
      <c r="H31" s="134"/>
      <c r="I31" s="134"/>
      <c r="J31" s="134"/>
      <c r="K31" s="134"/>
      <c r="L31" s="134"/>
      <c r="M31" s="134"/>
      <c r="N31" s="134"/>
      <c r="O31" s="134"/>
      <c r="P31" s="134"/>
      <c r="Q31" s="919" t="s">
        <v>128</v>
      </c>
      <c r="R31" s="919"/>
      <c r="S31" s="919"/>
    </row>
    <row r="32" spans="1:23" s="207" customFormat="1" ht="35.25" customHeight="1" thickBot="1">
      <c r="A32" s="205" t="s">
        <v>2</v>
      </c>
      <c r="B32" s="529" t="s">
        <v>3</v>
      </c>
      <c r="C32" s="806" t="s">
        <v>4</v>
      </c>
      <c r="D32" s="827"/>
      <c r="E32" s="827"/>
      <c r="F32" s="828"/>
      <c r="G32" s="529" t="s">
        <v>193</v>
      </c>
      <c r="H32" s="920" t="s">
        <v>6</v>
      </c>
      <c r="I32" s="920"/>
      <c r="J32" s="920" t="s">
        <v>187</v>
      </c>
      <c r="K32" s="920"/>
      <c r="L32" s="295" t="s">
        <v>7</v>
      </c>
      <c r="M32" s="295" t="s">
        <v>8</v>
      </c>
      <c r="N32" s="206" t="s">
        <v>132</v>
      </c>
      <c r="O32" s="206" t="s">
        <v>133</v>
      </c>
      <c r="P32" s="170" t="s">
        <v>134</v>
      </c>
      <c r="Q32" s="585" t="s">
        <v>288</v>
      </c>
      <c r="R32" s="582" t="s">
        <v>287</v>
      </c>
      <c r="S32" s="293" t="s">
        <v>147</v>
      </c>
    </row>
    <row r="33" spans="1:19" s="207" customFormat="1" ht="18" customHeight="1">
      <c r="A33" s="306" t="s">
        <v>397</v>
      </c>
      <c r="B33" s="734" t="s">
        <v>398</v>
      </c>
      <c r="C33" s="824" t="s">
        <v>399</v>
      </c>
      <c r="D33" s="825"/>
      <c r="E33" s="825"/>
      <c r="F33" s="826"/>
      <c r="G33" s="735" t="s">
        <v>405</v>
      </c>
      <c r="H33" s="354">
        <v>2</v>
      </c>
      <c r="I33" s="209" t="s">
        <v>417</v>
      </c>
      <c r="J33" s="354">
        <v>3</v>
      </c>
      <c r="K33" s="209" t="s">
        <v>418</v>
      </c>
      <c r="L33" s="210">
        <v>15000</v>
      </c>
      <c r="M33" s="211">
        <f>H33*J33*L33</f>
        <v>90000</v>
      </c>
      <c r="N33" s="212"/>
      <c r="O33" s="212"/>
      <c r="P33" s="213"/>
      <c r="Q33" s="782" t="s">
        <v>435</v>
      </c>
      <c r="R33" s="783" t="s">
        <v>438</v>
      </c>
      <c r="S33" s="214"/>
    </row>
    <row r="34" spans="1:19" ht="18" customHeight="1">
      <c r="A34" s="215" t="s">
        <v>397</v>
      </c>
      <c r="B34" s="738" t="s">
        <v>398</v>
      </c>
      <c r="C34" s="821" t="s">
        <v>400</v>
      </c>
      <c r="D34" s="822"/>
      <c r="E34" s="822"/>
      <c r="F34" s="823"/>
      <c r="G34" s="739" t="s">
        <v>406</v>
      </c>
      <c r="H34" s="355">
        <v>1</v>
      </c>
      <c r="I34" s="218" t="s">
        <v>417</v>
      </c>
      <c r="J34" s="355">
        <v>3</v>
      </c>
      <c r="K34" s="218" t="s">
        <v>418</v>
      </c>
      <c r="L34" s="219">
        <v>3500</v>
      </c>
      <c r="M34" s="220">
        <f t="shared" ref="M34:M46" si="3">H34*J34*L34</f>
        <v>10500</v>
      </c>
      <c r="N34" s="221"/>
      <c r="O34" s="221"/>
      <c r="P34" s="222"/>
      <c r="Q34" s="784" t="s">
        <v>436</v>
      </c>
      <c r="R34" s="783" t="s">
        <v>439</v>
      </c>
      <c r="S34" s="223"/>
    </row>
    <row r="35" spans="1:19" ht="18" customHeight="1">
      <c r="A35" s="215" t="s">
        <v>397</v>
      </c>
      <c r="B35" s="740" t="s">
        <v>401</v>
      </c>
      <c r="C35" s="818" t="s">
        <v>407</v>
      </c>
      <c r="D35" s="819"/>
      <c r="E35" s="819"/>
      <c r="F35" s="820"/>
      <c r="G35" s="741" t="s">
        <v>413</v>
      </c>
      <c r="H35" s="356">
        <v>1</v>
      </c>
      <c r="I35" s="224" t="s">
        <v>419</v>
      </c>
      <c r="J35" s="355">
        <v>3</v>
      </c>
      <c r="K35" s="218" t="s">
        <v>418</v>
      </c>
      <c r="L35" s="225">
        <v>25000</v>
      </c>
      <c r="M35" s="220">
        <f t="shared" si="3"/>
        <v>75000</v>
      </c>
      <c r="N35" s="221"/>
      <c r="O35" s="221"/>
      <c r="P35" s="222"/>
      <c r="Q35" s="784" t="s">
        <v>435</v>
      </c>
      <c r="R35" s="783" t="s">
        <v>440</v>
      </c>
      <c r="S35" s="223"/>
    </row>
    <row r="36" spans="1:19" ht="18" customHeight="1">
      <c r="A36" s="215" t="s">
        <v>397</v>
      </c>
      <c r="B36" s="738" t="s">
        <v>401</v>
      </c>
      <c r="C36" s="821" t="s">
        <v>408</v>
      </c>
      <c r="D36" s="822"/>
      <c r="E36" s="822"/>
      <c r="F36" s="823"/>
      <c r="G36" s="739" t="s">
        <v>412</v>
      </c>
      <c r="H36" s="356">
        <v>1</v>
      </c>
      <c r="I36" s="224" t="s">
        <v>419</v>
      </c>
      <c r="J36" s="743">
        <v>3</v>
      </c>
      <c r="K36" s="744" t="s">
        <v>418</v>
      </c>
      <c r="L36" s="219">
        <v>30000</v>
      </c>
      <c r="M36" s="220">
        <f t="shared" si="3"/>
        <v>90000</v>
      </c>
      <c r="N36" s="221"/>
      <c r="O36" s="221"/>
      <c r="P36" s="222"/>
      <c r="Q36" s="784" t="s">
        <v>437</v>
      </c>
      <c r="R36" s="783" t="s">
        <v>441</v>
      </c>
      <c r="S36" s="223"/>
    </row>
    <row r="37" spans="1:19" ht="18" customHeight="1">
      <c r="A37" s="215" t="s">
        <v>397</v>
      </c>
      <c r="B37" s="738" t="s">
        <v>402</v>
      </c>
      <c r="C37" s="821" t="s">
        <v>403</v>
      </c>
      <c r="D37" s="822"/>
      <c r="E37" s="822"/>
      <c r="F37" s="823"/>
      <c r="G37" s="739" t="s">
        <v>414</v>
      </c>
      <c r="H37" s="357">
        <v>1</v>
      </c>
      <c r="I37" s="209" t="s">
        <v>420</v>
      </c>
      <c r="J37" s="357">
        <v>1</v>
      </c>
      <c r="K37" s="209" t="s">
        <v>421</v>
      </c>
      <c r="L37" s="228">
        <v>48500</v>
      </c>
      <c r="M37" s="229">
        <f t="shared" si="3"/>
        <v>48500</v>
      </c>
      <c r="N37" s="212"/>
      <c r="O37" s="221"/>
      <c r="P37" s="222"/>
      <c r="Q37" s="784" t="s">
        <v>437</v>
      </c>
      <c r="R37" s="783" t="s">
        <v>442</v>
      </c>
      <c r="S37" s="214"/>
    </row>
    <row r="38" spans="1:19" ht="18" customHeight="1">
      <c r="A38" s="215" t="s">
        <v>397</v>
      </c>
      <c r="B38" s="736" t="s">
        <v>404</v>
      </c>
      <c r="C38" s="886" t="s">
        <v>409</v>
      </c>
      <c r="D38" s="887"/>
      <c r="E38" s="887"/>
      <c r="F38" s="888"/>
      <c r="G38" s="737" t="s">
        <v>415</v>
      </c>
      <c r="H38" s="357">
        <v>1</v>
      </c>
      <c r="I38" s="209" t="s">
        <v>420</v>
      </c>
      <c r="J38" s="357">
        <v>1</v>
      </c>
      <c r="K38" s="209" t="s">
        <v>421</v>
      </c>
      <c r="L38" s="230">
        <v>246000</v>
      </c>
      <c r="M38" s="231">
        <f t="shared" si="3"/>
        <v>246000</v>
      </c>
      <c r="N38" s="221"/>
      <c r="O38" s="221"/>
      <c r="P38" s="222"/>
      <c r="Q38" s="784" t="s">
        <v>435</v>
      </c>
      <c r="R38" s="783" t="s">
        <v>443</v>
      </c>
      <c r="S38" s="223"/>
    </row>
    <row r="39" spans="1:19" ht="18" customHeight="1">
      <c r="A39" s="215" t="s">
        <v>397</v>
      </c>
      <c r="B39" s="742" t="s">
        <v>410</v>
      </c>
      <c r="C39" s="883" t="s">
        <v>411</v>
      </c>
      <c r="D39" s="884"/>
      <c r="E39" s="884"/>
      <c r="F39" s="885"/>
      <c r="G39" s="217" t="s">
        <v>416</v>
      </c>
      <c r="H39" s="357">
        <v>1</v>
      </c>
      <c r="I39" s="209" t="s">
        <v>420</v>
      </c>
      <c r="J39" s="357">
        <v>1</v>
      </c>
      <c r="K39" s="209" t="s">
        <v>421</v>
      </c>
      <c r="L39" s="230">
        <v>68000</v>
      </c>
      <c r="M39" s="231">
        <f t="shared" si="3"/>
        <v>68000</v>
      </c>
      <c r="N39" s="221"/>
      <c r="O39" s="232"/>
      <c r="P39" s="222"/>
      <c r="Q39" s="784" t="s">
        <v>435</v>
      </c>
      <c r="R39" s="783" t="s">
        <v>444</v>
      </c>
      <c r="S39" s="223"/>
    </row>
    <row r="40" spans="1:19" ht="18" customHeight="1">
      <c r="A40" s="215"/>
      <c r="B40" s="215"/>
      <c r="C40" s="880"/>
      <c r="D40" s="881"/>
      <c r="E40" s="881"/>
      <c r="F40" s="882"/>
      <c r="G40" s="217"/>
      <c r="H40" s="358"/>
      <c r="I40" s="224"/>
      <c r="J40" s="358"/>
      <c r="K40" s="224"/>
      <c r="L40" s="230"/>
      <c r="M40" s="231">
        <f t="shared" si="3"/>
        <v>0</v>
      </c>
      <c r="N40" s="221"/>
      <c r="O40" s="232"/>
      <c r="P40" s="222"/>
      <c r="Q40" s="784"/>
      <c r="R40" s="783"/>
      <c r="S40" s="223"/>
    </row>
    <row r="41" spans="1:19" ht="18" customHeight="1">
      <c r="A41" s="215"/>
      <c r="B41" s="215"/>
      <c r="C41" s="880"/>
      <c r="D41" s="881"/>
      <c r="E41" s="881"/>
      <c r="F41" s="882"/>
      <c r="G41" s="217"/>
      <c r="H41" s="356"/>
      <c r="I41" s="224"/>
      <c r="J41" s="358"/>
      <c r="K41" s="224"/>
      <c r="L41" s="225"/>
      <c r="M41" s="231">
        <f t="shared" si="3"/>
        <v>0</v>
      </c>
      <c r="N41" s="221"/>
      <c r="O41" s="232"/>
      <c r="P41" s="222"/>
      <c r="Q41" s="311"/>
      <c r="R41" s="214"/>
      <c r="S41" s="223"/>
    </row>
    <row r="42" spans="1:19" ht="18" customHeight="1">
      <c r="A42" s="215"/>
      <c r="B42" s="233"/>
      <c r="C42" s="880"/>
      <c r="D42" s="881"/>
      <c r="E42" s="881"/>
      <c r="F42" s="882"/>
      <c r="G42" s="217"/>
      <c r="H42" s="354"/>
      <c r="I42" s="209"/>
      <c r="J42" s="354"/>
      <c r="K42" s="209"/>
      <c r="L42" s="210"/>
      <c r="M42" s="231">
        <f t="shared" si="3"/>
        <v>0</v>
      </c>
      <c r="N42" s="221"/>
      <c r="O42" s="212"/>
      <c r="P42" s="222"/>
      <c r="Q42" s="311"/>
      <c r="R42" s="214"/>
      <c r="S42" s="223"/>
    </row>
    <row r="43" spans="1:19" ht="18" customHeight="1">
      <c r="A43" s="215"/>
      <c r="B43" s="226"/>
      <c r="C43" s="880"/>
      <c r="D43" s="881"/>
      <c r="E43" s="881"/>
      <c r="F43" s="882"/>
      <c r="G43" s="217"/>
      <c r="H43" s="356"/>
      <c r="I43" s="224"/>
      <c r="J43" s="358"/>
      <c r="K43" s="224"/>
      <c r="L43" s="225"/>
      <c r="M43" s="211">
        <f t="shared" si="3"/>
        <v>0</v>
      </c>
      <c r="N43" s="212"/>
      <c r="O43" s="212"/>
      <c r="P43" s="222"/>
      <c r="Q43" s="311"/>
      <c r="R43" s="214"/>
      <c r="S43" s="214"/>
    </row>
    <row r="44" spans="1:19" ht="18" customHeight="1">
      <c r="A44" s="215"/>
      <c r="B44" s="226"/>
      <c r="C44" s="880"/>
      <c r="D44" s="881"/>
      <c r="E44" s="881"/>
      <c r="F44" s="882"/>
      <c r="G44" s="227"/>
      <c r="H44" s="354"/>
      <c r="I44" s="209"/>
      <c r="J44" s="354"/>
      <c r="K44" s="209"/>
      <c r="L44" s="210"/>
      <c r="M44" s="220">
        <f t="shared" si="3"/>
        <v>0</v>
      </c>
      <c r="N44" s="221"/>
      <c r="O44" s="212"/>
      <c r="P44" s="222"/>
      <c r="Q44" s="311"/>
      <c r="R44" s="214"/>
      <c r="S44" s="214"/>
    </row>
    <row r="45" spans="1:19" ht="18" customHeight="1">
      <c r="A45" s="215"/>
      <c r="B45" s="215"/>
      <c r="C45" s="880"/>
      <c r="D45" s="881"/>
      <c r="E45" s="881"/>
      <c r="F45" s="882"/>
      <c r="G45" s="217"/>
      <c r="H45" s="354"/>
      <c r="I45" s="209"/>
      <c r="J45" s="354"/>
      <c r="K45" s="209"/>
      <c r="L45" s="210"/>
      <c r="M45" s="220">
        <f t="shared" si="3"/>
        <v>0</v>
      </c>
      <c r="N45" s="221"/>
      <c r="O45" s="221"/>
      <c r="P45" s="222"/>
      <c r="Q45" s="311"/>
      <c r="R45" s="214"/>
      <c r="S45" s="223"/>
    </row>
    <row r="46" spans="1:19" ht="18" customHeight="1" thickBot="1">
      <c r="A46" s="234"/>
      <c r="B46" s="234"/>
      <c r="C46" s="892"/>
      <c r="D46" s="893"/>
      <c r="E46" s="893"/>
      <c r="F46" s="894"/>
      <c r="G46" s="235"/>
      <c r="H46" s="359"/>
      <c r="I46" s="236"/>
      <c r="J46" s="359"/>
      <c r="K46" s="236"/>
      <c r="L46" s="237"/>
      <c r="M46" s="238">
        <f t="shared" si="3"/>
        <v>0</v>
      </c>
      <c r="N46" s="239"/>
      <c r="O46" s="239"/>
      <c r="P46" s="240"/>
      <c r="Q46" s="312"/>
      <c r="R46" s="587"/>
      <c r="S46" s="241"/>
    </row>
    <row r="47" spans="1:19" ht="18" customHeight="1" thickTop="1" thickBot="1">
      <c r="A47" s="242"/>
      <c r="B47" s="243"/>
      <c r="C47" s="889"/>
      <c r="D47" s="890"/>
      <c r="E47" s="890"/>
      <c r="F47" s="891"/>
      <c r="G47" s="244"/>
      <c r="H47" s="898"/>
      <c r="I47" s="899"/>
      <c r="J47" s="898"/>
      <c r="K47" s="899"/>
      <c r="L47" s="245"/>
      <c r="M47" s="246">
        <f>SUM(M33:M46)</f>
        <v>628000</v>
      </c>
      <c r="N47" s="247"/>
      <c r="O47" s="245"/>
      <c r="P47" s="248"/>
      <c r="Q47" s="244"/>
      <c r="R47" s="249"/>
      <c r="S47" s="249"/>
    </row>
    <row r="48" spans="1:19" ht="18" customHeight="1">
      <c r="A48" s="184"/>
      <c r="B48" s="184"/>
      <c r="C48" s="184"/>
      <c r="D48" s="184"/>
      <c r="E48" s="184"/>
      <c r="F48" s="184"/>
      <c r="G48" s="184"/>
      <c r="H48" s="184"/>
      <c r="I48" s="184"/>
      <c r="J48" s="184"/>
      <c r="K48" s="184"/>
      <c r="L48" s="184"/>
      <c r="M48" s="184"/>
      <c r="N48" s="184"/>
      <c r="O48" s="184"/>
      <c r="P48" s="184"/>
      <c r="Q48" s="184"/>
      <c r="R48" s="184"/>
      <c r="S48" s="184"/>
    </row>
    <row r="49" spans="1:26" ht="18" customHeight="1" thickBot="1">
      <c r="A49" s="131" t="s">
        <v>148</v>
      </c>
      <c r="B49" s="184"/>
      <c r="C49" s="184"/>
      <c r="D49" s="184"/>
      <c r="E49" s="184"/>
      <c r="F49" s="184"/>
      <c r="G49" s="184"/>
      <c r="H49" s="184"/>
      <c r="L49" s="184"/>
      <c r="M49" s="131" t="s">
        <v>128</v>
      </c>
      <c r="N49" s="184"/>
      <c r="O49" s="184"/>
      <c r="Q49" s="184"/>
      <c r="R49" s="184"/>
      <c r="S49" s="184"/>
    </row>
    <row r="50" spans="1:26" ht="18" customHeight="1" thickBot="1">
      <c r="A50" s="250" t="s">
        <v>2</v>
      </c>
      <c r="B50" s="251" t="s">
        <v>149</v>
      </c>
      <c r="C50" s="877" t="s">
        <v>150</v>
      </c>
      <c r="D50" s="878"/>
      <c r="E50" s="878"/>
      <c r="F50" s="879"/>
      <c r="G50" s="252" t="s">
        <v>151</v>
      </c>
      <c r="H50" s="900" t="s">
        <v>152</v>
      </c>
      <c r="I50" s="901"/>
      <c r="J50" s="901"/>
      <c r="K50" s="902"/>
      <c r="L50" s="253" t="s">
        <v>131</v>
      </c>
      <c r="M50" s="254" t="s">
        <v>134</v>
      </c>
      <c r="N50" s="130" t="s">
        <v>153</v>
      </c>
      <c r="O50" s="255" t="s">
        <v>12</v>
      </c>
      <c r="P50" s="255"/>
      <c r="Q50" s="256"/>
      <c r="R50" s="256"/>
    </row>
    <row r="51" spans="1:26" ht="18" customHeight="1">
      <c r="A51" s="840" t="s">
        <v>397</v>
      </c>
      <c r="B51" s="842" t="s">
        <v>154</v>
      </c>
      <c r="C51" s="906">
        <f>MIN(【様式２】!G16:AJ16)</f>
        <v>45110</v>
      </c>
      <c r="D51" s="907"/>
      <c r="E51" s="907"/>
      <c r="F51" s="908"/>
      <c r="G51" s="208" t="s">
        <v>178</v>
      </c>
      <c r="H51" s="845" t="s">
        <v>155</v>
      </c>
      <c r="I51" s="846"/>
      <c r="J51" s="846"/>
      <c r="K51" s="847"/>
      <c r="L51" s="315">
        <f>'【様式４】 WS'!N38</f>
        <v>170940</v>
      </c>
      <c r="M51" s="257"/>
      <c r="N51" s="130" t="s">
        <v>11</v>
      </c>
      <c r="O51" s="320" t="s">
        <v>156</v>
      </c>
      <c r="P51" s="320"/>
      <c r="Q51" s="352"/>
      <c r="R51" s="320"/>
      <c r="S51" s="320"/>
    </row>
    <row r="52" spans="1:26" ht="18" customHeight="1">
      <c r="A52" s="841"/>
      <c r="B52" s="843"/>
      <c r="C52" s="912" t="s">
        <v>252</v>
      </c>
      <c r="D52" s="913"/>
      <c r="E52" s="913"/>
      <c r="F52" s="914"/>
      <c r="G52" s="216" t="s">
        <v>180</v>
      </c>
      <c r="H52" s="903" t="s">
        <v>129</v>
      </c>
      <c r="I52" s="904"/>
      <c r="J52" s="904"/>
      <c r="K52" s="905"/>
      <c r="L52" s="316">
        <f>'【様式４】 WS'!R38</f>
        <v>13200</v>
      </c>
      <c r="M52" s="258"/>
      <c r="N52" s="130" t="s">
        <v>11</v>
      </c>
      <c r="O52" s="259" t="s">
        <v>13</v>
      </c>
    </row>
    <row r="53" spans="1:26" ht="18" customHeight="1">
      <c r="A53" s="841"/>
      <c r="B53" s="843"/>
      <c r="C53" s="912"/>
      <c r="D53" s="913"/>
      <c r="E53" s="913"/>
      <c r="F53" s="914"/>
      <c r="G53" s="333" t="s">
        <v>178</v>
      </c>
      <c r="H53" s="895" t="s">
        <v>135</v>
      </c>
      <c r="I53" s="896"/>
      <c r="J53" s="896"/>
      <c r="K53" s="897"/>
      <c r="L53" s="316">
        <f>'【様式４】 WS'!V38</f>
        <v>57000</v>
      </c>
      <c r="M53" s="258"/>
      <c r="N53" s="130" t="s">
        <v>11</v>
      </c>
      <c r="O53" s="260" t="s">
        <v>14</v>
      </c>
      <c r="P53" s="259"/>
    </row>
    <row r="54" spans="1:26" ht="18" customHeight="1" thickBot="1">
      <c r="A54" s="841"/>
      <c r="B54" s="844"/>
      <c r="C54" s="909">
        <f>MAX(【様式２】!G16:AJ16)</f>
        <v>45111</v>
      </c>
      <c r="D54" s="910"/>
      <c r="E54" s="910"/>
      <c r="F54" s="911"/>
      <c r="G54" s="216" t="s">
        <v>179</v>
      </c>
      <c r="H54" s="903" t="s">
        <v>174</v>
      </c>
      <c r="I54" s="904"/>
      <c r="J54" s="904"/>
      <c r="K54" s="905"/>
      <c r="L54" s="331">
        <f>【様式５】WS!U29</f>
        <v>72860</v>
      </c>
      <c r="M54" s="334"/>
      <c r="P54" s="260"/>
    </row>
    <row r="55" spans="1:26" ht="18" customHeight="1" thickTop="1" thickBot="1">
      <c r="A55" s="336"/>
      <c r="B55" s="337"/>
      <c r="C55" s="338"/>
      <c r="D55" s="339"/>
      <c r="E55" s="339"/>
      <c r="F55" s="340"/>
      <c r="G55" s="341"/>
      <c r="H55" s="802" t="s">
        <v>206</v>
      </c>
      <c r="I55" s="803"/>
      <c r="J55" s="803"/>
      <c r="K55" s="804"/>
      <c r="L55" s="342">
        <f>SUM(L51:L54)</f>
        <v>314000</v>
      </c>
      <c r="M55" s="343"/>
      <c r="O55" s="793" t="s">
        <v>10</v>
      </c>
      <c r="P55" s="795" t="s">
        <v>445</v>
      </c>
      <c r="Q55" s="796"/>
      <c r="R55" s="557"/>
      <c r="S55" s="557"/>
      <c r="T55" s="557"/>
      <c r="U55" s="558"/>
      <c r="V55" s="558"/>
      <c r="W55" s="557"/>
      <c r="X55" s="557"/>
      <c r="Y55" s="557"/>
      <c r="Z55" s="557"/>
    </row>
    <row r="56" spans="1:26" ht="18" customHeight="1" thickBot="1">
      <c r="A56" s="840" t="s">
        <v>397</v>
      </c>
      <c r="B56" s="842" t="s">
        <v>157</v>
      </c>
      <c r="C56" s="906">
        <f>MIN(【様式２】!G46:AJ46)</f>
        <v>45201</v>
      </c>
      <c r="D56" s="907"/>
      <c r="E56" s="907"/>
      <c r="F56" s="908"/>
      <c r="G56" s="335" t="s">
        <v>178</v>
      </c>
      <c r="H56" s="845" t="s">
        <v>158</v>
      </c>
      <c r="I56" s="846"/>
      <c r="J56" s="846"/>
      <c r="K56" s="847"/>
      <c r="L56" s="315">
        <f>'【様式４】 本公演'!N54</f>
        <v>418750</v>
      </c>
      <c r="M56" s="257"/>
      <c r="O56" s="794"/>
      <c r="P56" s="797"/>
      <c r="Q56" s="798"/>
      <c r="R56" s="1"/>
      <c r="S56" s="1"/>
      <c r="T56" s="1"/>
      <c r="U56" s="1"/>
      <c r="V56" s="1"/>
      <c r="W56" s="2"/>
      <c r="X56" s="2"/>
      <c r="Y56" s="2"/>
      <c r="Z56" s="3"/>
    </row>
    <row r="57" spans="1:26" ht="18" customHeight="1">
      <c r="A57" s="841"/>
      <c r="B57" s="843"/>
      <c r="C57" s="912" t="s">
        <v>253</v>
      </c>
      <c r="D57" s="913"/>
      <c r="E57" s="913"/>
      <c r="F57" s="914"/>
      <c r="G57" s="285" t="s">
        <v>179</v>
      </c>
      <c r="H57" s="903" t="s">
        <v>175</v>
      </c>
      <c r="I57" s="904"/>
      <c r="J57" s="904"/>
      <c r="K57" s="905"/>
      <c r="L57" s="316">
        <f>'【様式４】 本公演'!R54</f>
        <v>47300</v>
      </c>
      <c r="M57" s="258"/>
      <c r="P57" s="559" t="s">
        <v>278</v>
      </c>
    </row>
    <row r="58" spans="1:26" ht="18" customHeight="1">
      <c r="A58" s="841"/>
      <c r="B58" s="843"/>
      <c r="C58" s="912"/>
      <c r="D58" s="913"/>
      <c r="E58" s="913"/>
      <c r="F58" s="914"/>
      <c r="G58" s="285" t="s">
        <v>181</v>
      </c>
      <c r="H58" s="903" t="s">
        <v>186</v>
      </c>
      <c r="I58" s="904"/>
      <c r="J58" s="904"/>
      <c r="K58" s="905"/>
      <c r="L58" s="316">
        <f>'【様式４】 本公演'!V54</f>
        <v>274400</v>
      </c>
      <c r="M58" s="258"/>
    </row>
    <row r="59" spans="1:26" ht="18" customHeight="1" thickBot="1">
      <c r="A59" s="841"/>
      <c r="B59" s="844"/>
      <c r="C59" s="909">
        <f>MAX(【様式２】!G46:AJ46)</f>
        <v>45203</v>
      </c>
      <c r="D59" s="910"/>
      <c r="E59" s="910"/>
      <c r="F59" s="911"/>
      <c r="G59" s="330" t="s">
        <v>178</v>
      </c>
      <c r="H59" s="895" t="s">
        <v>329</v>
      </c>
      <c r="I59" s="896"/>
      <c r="J59" s="896"/>
      <c r="K59" s="897"/>
      <c r="L59" s="331">
        <f>'【様式５】本公演（レンタカー①）'!U29+'【様式５】本公演 (団体所有車両①）'!U29+'【様式５】本公演 (自家用車①）'!$U$29</f>
        <v>151230</v>
      </c>
      <c r="M59" s="332"/>
    </row>
    <row r="60" spans="1:26" ht="18" customHeight="1" thickTop="1" thickBot="1">
      <c r="A60" s="344"/>
      <c r="B60" s="345"/>
      <c r="C60" s="346"/>
      <c r="D60" s="347"/>
      <c r="E60" s="347"/>
      <c r="F60" s="348"/>
      <c r="G60" s="349"/>
      <c r="H60" s="799" t="s">
        <v>207</v>
      </c>
      <c r="I60" s="800"/>
      <c r="J60" s="800"/>
      <c r="K60" s="801"/>
      <c r="L60" s="350">
        <f>SUM(L56:L59)</f>
        <v>891680</v>
      </c>
      <c r="M60" s="351"/>
    </row>
    <row r="61" spans="1:26" ht="18" customHeight="1" thickTop="1" thickBot="1">
      <c r="A61" s="261"/>
      <c r="B61" s="261"/>
      <c r="C61" s="874"/>
      <c r="D61" s="875"/>
      <c r="E61" s="875"/>
      <c r="F61" s="876"/>
      <c r="G61" s="242"/>
      <c r="H61" s="848"/>
      <c r="I61" s="849"/>
      <c r="J61" s="849"/>
      <c r="K61" s="850"/>
      <c r="L61" s="262">
        <f>L55+L60</f>
        <v>1205680</v>
      </c>
      <c r="M61" s="263"/>
    </row>
    <row r="62" spans="1:26" ht="18" customHeight="1">
      <c r="N62" s="184"/>
      <c r="O62" s="184"/>
      <c r="P62" s="184"/>
      <c r="Q62" s="184"/>
      <c r="R62" s="184"/>
    </row>
    <row r="63" spans="1:26" ht="18" customHeight="1">
      <c r="M63" s="184"/>
      <c r="N63" s="184"/>
      <c r="O63" s="184"/>
      <c r="P63" s="184"/>
      <c r="Q63" s="184"/>
      <c r="R63" s="184"/>
    </row>
    <row r="64" spans="1:26" ht="18" customHeight="1">
      <c r="M64" s="184"/>
      <c r="N64" s="184"/>
      <c r="O64" s="184"/>
      <c r="P64" s="184"/>
      <c r="Q64" s="184"/>
      <c r="R64" s="184"/>
    </row>
    <row r="65" spans="7:18" ht="18" customHeight="1">
      <c r="M65" s="184"/>
      <c r="N65" s="184"/>
      <c r="O65" s="184"/>
      <c r="P65" s="184"/>
      <c r="Q65" s="184"/>
      <c r="R65" s="184"/>
    </row>
    <row r="66" spans="7:18" ht="18" customHeight="1">
      <c r="M66" s="184"/>
      <c r="N66" s="184"/>
      <c r="O66" s="184"/>
      <c r="P66" s="184"/>
      <c r="Q66" s="184"/>
      <c r="R66" s="184"/>
    </row>
    <row r="67" spans="7:18" ht="18" customHeight="1">
      <c r="M67" s="184"/>
      <c r="N67" s="184"/>
      <c r="O67" s="184"/>
      <c r="P67" s="184"/>
      <c r="Q67" s="184"/>
      <c r="R67" s="184"/>
    </row>
    <row r="72" spans="7:18" ht="18" customHeight="1">
      <c r="G72" s="260"/>
      <c r="H72" s="260"/>
      <c r="I72" s="260"/>
      <c r="J72" s="260"/>
      <c r="K72" s="260"/>
      <c r="L72" s="260"/>
      <c r="M72" s="260"/>
      <c r="N72" s="260"/>
      <c r="O72" s="260"/>
      <c r="P72" s="260"/>
      <c r="Q72" s="260"/>
    </row>
    <row r="73" spans="7:18" ht="18" customHeight="1">
      <c r="G73" s="260"/>
      <c r="H73" s="260"/>
      <c r="I73" s="260"/>
      <c r="J73" s="260"/>
      <c r="K73" s="260"/>
      <c r="L73" s="260"/>
      <c r="M73" s="260"/>
      <c r="N73" s="260"/>
      <c r="O73" s="260"/>
      <c r="P73" s="260"/>
      <c r="Q73" s="260"/>
    </row>
    <row r="74" spans="7:18" ht="18" customHeight="1">
      <c r="G74" s="260"/>
      <c r="H74" s="260"/>
      <c r="I74" s="260"/>
      <c r="J74" s="260"/>
      <c r="K74" s="260"/>
      <c r="L74" s="260"/>
      <c r="M74" s="260"/>
      <c r="N74" s="260"/>
      <c r="O74" s="260"/>
      <c r="P74" s="260"/>
      <c r="Q74" s="260"/>
    </row>
  </sheetData>
  <mergeCells count="107">
    <mergeCell ref="A11:B11"/>
    <mergeCell ref="G11:H11"/>
    <mergeCell ref="I11:L11"/>
    <mergeCell ref="A12:B12"/>
    <mergeCell ref="G12:H12"/>
    <mergeCell ref="I12:L12"/>
    <mergeCell ref="S7:S8"/>
    <mergeCell ref="A8:B8"/>
    <mergeCell ref="G8:H8"/>
    <mergeCell ref="I8:L8"/>
    <mergeCell ref="A9:B9"/>
    <mergeCell ref="G9:H9"/>
    <mergeCell ref="I9:L9"/>
    <mergeCell ref="N9:N16"/>
    <mergeCell ref="A10:B10"/>
    <mergeCell ref="G10:H10"/>
    <mergeCell ref="N7:O7"/>
    <mergeCell ref="P7:Q7"/>
    <mergeCell ref="R7:R8"/>
    <mergeCell ref="N17:N26"/>
    <mergeCell ref="H18:K18"/>
    <mergeCell ref="H19:K19"/>
    <mergeCell ref="H20:K20"/>
    <mergeCell ref="H26:K26"/>
    <mergeCell ref="H17:K17"/>
    <mergeCell ref="A13:B13"/>
    <mergeCell ref="G13:H13"/>
    <mergeCell ref="I13:L13"/>
    <mergeCell ref="A14:B14"/>
    <mergeCell ref="G14:H14"/>
    <mergeCell ref="I14:L14"/>
    <mergeCell ref="N30:O30"/>
    <mergeCell ref="P30:Q30"/>
    <mergeCell ref="Q31:S31"/>
    <mergeCell ref="H32:I32"/>
    <mergeCell ref="J32:K32"/>
    <mergeCell ref="P27:Q27"/>
    <mergeCell ref="P28:Q28"/>
    <mergeCell ref="H29:K29"/>
    <mergeCell ref="P29:Q29"/>
    <mergeCell ref="H28:K28"/>
    <mergeCell ref="H59:K59"/>
    <mergeCell ref="H47:I47"/>
    <mergeCell ref="J47:K47"/>
    <mergeCell ref="H50:K50"/>
    <mergeCell ref="A51:A54"/>
    <mergeCell ref="B51:B54"/>
    <mergeCell ref="H51:K51"/>
    <mergeCell ref="H54:K54"/>
    <mergeCell ref="H52:K52"/>
    <mergeCell ref="H53:K53"/>
    <mergeCell ref="C51:F51"/>
    <mergeCell ref="C54:F54"/>
    <mergeCell ref="C52:F53"/>
    <mergeCell ref="C56:F56"/>
    <mergeCell ref="C57:F58"/>
    <mergeCell ref="C59:F59"/>
    <mergeCell ref="H58:K58"/>
    <mergeCell ref="H57:K57"/>
    <mergeCell ref="H61:K61"/>
    <mergeCell ref="C8:F8"/>
    <mergeCell ref="C14:F14"/>
    <mergeCell ref="C13:F13"/>
    <mergeCell ref="C12:F12"/>
    <mergeCell ref="C11:F11"/>
    <mergeCell ref="C10:F10"/>
    <mergeCell ref="C9:F9"/>
    <mergeCell ref="C20:F20"/>
    <mergeCell ref="H24:K24"/>
    <mergeCell ref="I10:L10"/>
    <mergeCell ref="C61:F61"/>
    <mergeCell ref="C50:F50"/>
    <mergeCell ref="C41:F41"/>
    <mergeCell ref="C40:F40"/>
    <mergeCell ref="C39:F39"/>
    <mergeCell ref="C38:F38"/>
    <mergeCell ref="C37:F37"/>
    <mergeCell ref="C47:F47"/>
    <mergeCell ref="C46:F46"/>
    <mergeCell ref="C45:F45"/>
    <mergeCell ref="C44:F44"/>
    <mergeCell ref="C43:F43"/>
    <mergeCell ref="C42:F42"/>
    <mergeCell ref="O55:O56"/>
    <mergeCell ref="P55:Q56"/>
    <mergeCell ref="H60:K60"/>
    <mergeCell ref="H55:K55"/>
    <mergeCell ref="C2:F2"/>
    <mergeCell ref="C23:D23"/>
    <mergeCell ref="H23:K23"/>
    <mergeCell ref="H25:K25"/>
    <mergeCell ref="H27:K27"/>
    <mergeCell ref="C17:F17"/>
    <mergeCell ref="H2:M2"/>
    <mergeCell ref="C35:F35"/>
    <mergeCell ref="C34:F34"/>
    <mergeCell ref="C33:F33"/>
    <mergeCell ref="C32:F32"/>
    <mergeCell ref="C36:F36"/>
    <mergeCell ref="C19:F19"/>
    <mergeCell ref="C18:F18"/>
    <mergeCell ref="C29:F29"/>
    <mergeCell ref="E23:F23"/>
    <mergeCell ref="A3:M6"/>
    <mergeCell ref="A56:A59"/>
    <mergeCell ref="B56:B59"/>
    <mergeCell ref="H56:K56"/>
  </mergeCells>
  <phoneticPr fontId="1"/>
  <dataValidations xWindow="235" yWindow="778" count="7">
    <dataValidation type="list" allowBlank="1" showInputMessage="1" showErrorMessage="1" sqref="A55 A60">
      <formula1>"　　,当初,追加"</formula1>
    </dataValidation>
    <dataValidation type="list" allowBlank="1" showInputMessage="1" showErrorMessage="1" sqref="B33:B46">
      <formula1>"文芸費,音楽費・借損料,舞台費・消耗品費,その他経費,プログラム作成費,運搬費"</formula1>
    </dataValidation>
    <dataValidation type="list" allowBlank="1" showInputMessage="1" sqref="Q33:Q46">
      <formula1>"団体規定,過去請求実績,見積書,内訳試算表,料金検索表"</formula1>
    </dataValidation>
    <dataValidation type="list" allowBlank="1" showInputMessage="1" sqref="A18:A19 A24:A28 A56:A59 A51:A54 A33:A46">
      <formula1>"　　,当初,追加,当初・追加"</formula1>
    </dataValidation>
    <dataValidation allowBlank="1" showInputMessage="1" showErrorMessage="1" prompt="ワークショップ同行者の上限人数は6名です。_x000a_" sqref="C24"/>
    <dataValidation type="list" allowBlank="1" showInputMessage="1" showErrorMessage="1" sqref="P55:Q56">
      <formula1>"要,不要"</formula1>
    </dataValidation>
    <dataValidation allowBlank="1" showInputMessage="1" showErrorMessage="1" prompt="資料番号を必ず付記ください。" sqref="R33:R46"/>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X95"/>
  <sheetViews>
    <sheetView showGridLines="0" zoomScaleNormal="100" zoomScaleSheetLayoutView="85" workbookViewId="0">
      <selection activeCell="C78" sqref="C78"/>
    </sheetView>
  </sheetViews>
  <sheetFormatPr defaultColWidth="4.140625" defaultRowHeight="13.5"/>
  <cols>
    <col min="1" max="1" width="3" style="6" customWidth="1"/>
    <col min="2" max="2" width="19" style="6" customWidth="1"/>
    <col min="3" max="3" width="24.42578125" style="6" customWidth="1"/>
    <col min="4" max="4" width="20.5703125" style="6" customWidth="1"/>
    <col min="5" max="5" width="4" style="6" customWidth="1"/>
    <col min="6" max="6" width="21.7109375" style="6" customWidth="1"/>
    <col min="7" max="36" width="5.42578125" style="6" customWidth="1"/>
    <col min="37" max="40" width="7.28515625" style="6" customWidth="1"/>
    <col min="41" max="41" width="6.7109375" style="6" customWidth="1"/>
    <col min="42" max="42" width="7.5703125" style="6" customWidth="1"/>
    <col min="43" max="48" width="10.140625" style="6" customWidth="1"/>
    <col min="49" max="50" width="14.5703125" style="6" customWidth="1"/>
    <col min="51" max="244" width="10.140625" style="6" customWidth="1"/>
    <col min="245" max="245" width="3" style="6" customWidth="1"/>
    <col min="246" max="16384" width="4.140625" style="6"/>
  </cols>
  <sheetData>
    <row r="1" spans="2:50" s="627" customFormat="1" ht="78" customHeight="1"/>
    <row r="2" spans="2:50" ht="18" customHeight="1">
      <c r="B2" s="4" t="s">
        <v>15</v>
      </c>
      <c r="C2" s="505" t="s">
        <v>188</v>
      </c>
      <c r="D2" s="546">
        <f>【様式1】!$C$2</f>
        <v>9999</v>
      </c>
      <c r="E2" s="317"/>
      <c r="F2" s="130" t="s">
        <v>73</v>
      </c>
      <c r="G2" s="1007" t="str">
        <f>【様式1】!$H$2</f>
        <v>ABC交響楽団</v>
      </c>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row>
    <row r="3" spans="2:50" ht="18" customHeight="1">
      <c r="B3" s="1011" t="s">
        <v>321</v>
      </c>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row>
    <row r="4" spans="2:50" ht="18" customHeight="1">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row>
    <row r="5" spans="2:50" ht="39" customHeight="1">
      <c r="B5" s="1012" t="s">
        <v>16</v>
      </c>
      <c r="C5" s="1012"/>
      <c r="D5" s="1012"/>
      <c r="E5" s="1012"/>
      <c r="F5" s="1012"/>
      <c r="G5" s="1012"/>
      <c r="H5" s="1012"/>
      <c r="V5" s="406"/>
      <c r="W5" s="406"/>
      <c r="X5" s="406"/>
      <c r="Y5" s="1010"/>
      <c r="Z5" s="1010"/>
      <c r="AA5" s="1010"/>
      <c r="AB5" s="1010"/>
      <c r="AC5" s="1010"/>
      <c r="AD5" s="1010"/>
      <c r="AE5" s="407"/>
      <c r="AF5" s="407"/>
      <c r="AG5" s="407"/>
      <c r="AH5" s="407"/>
      <c r="AQ5" s="1005" t="s">
        <v>210</v>
      </c>
      <c r="AR5" s="1006"/>
      <c r="AS5" s="1000" t="s">
        <v>228</v>
      </c>
      <c r="AT5" s="1000"/>
      <c r="AU5" s="1000" t="s">
        <v>227</v>
      </c>
      <c r="AV5" s="1000"/>
      <c r="AW5" s="1001" t="s">
        <v>232</v>
      </c>
      <c r="AX5" s="1002"/>
    </row>
    <row r="6" spans="2:50" ht="23.25" customHeight="1">
      <c r="B6" s="7" t="s">
        <v>17</v>
      </c>
      <c r="C6" s="551"/>
      <c r="D6" s="1008" t="s">
        <v>18</v>
      </c>
      <c r="E6" s="1009"/>
      <c r="F6" s="551" t="s">
        <v>213</v>
      </c>
      <c r="G6" s="365"/>
      <c r="H6" s="18"/>
      <c r="V6" s="266"/>
      <c r="W6" s="266"/>
      <c r="X6" s="266"/>
      <c r="Y6" s="406"/>
      <c r="AB6" s="406"/>
      <c r="AC6" s="650" t="s">
        <v>309</v>
      </c>
      <c r="AD6" s="651"/>
      <c r="AE6" s="651"/>
      <c r="AF6" s="652"/>
      <c r="AG6" s="651"/>
      <c r="AH6" s="653"/>
      <c r="AI6" s="654"/>
      <c r="AJ6" s="654"/>
      <c r="AK6" s="654"/>
      <c r="AL6" s="655"/>
      <c r="AM6" s="652"/>
      <c r="AN6" s="654"/>
      <c r="AQ6" s="998" t="s">
        <v>211</v>
      </c>
      <c r="AR6" s="999"/>
      <c r="AS6" s="1003" t="s">
        <v>213</v>
      </c>
      <c r="AT6" s="1003"/>
      <c r="AU6" s="1003" t="s">
        <v>215</v>
      </c>
      <c r="AV6" s="1003"/>
      <c r="AW6" s="1003" t="s">
        <v>217</v>
      </c>
      <c r="AX6" s="1004"/>
    </row>
    <row r="7" spans="2:50" ht="18" customHeight="1">
      <c r="B7" s="627" t="s">
        <v>32</v>
      </c>
      <c r="C7" s="627"/>
      <c r="D7" s="627"/>
      <c r="E7" s="627"/>
      <c r="F7" s="627"/>
      <c r="G7" s="627"/>
      <c r="H7" s="627"/>
      <c r="I7" s="627"/>
      <c r="J7" s="627"/>
      <c r="K7" s="627"/>
      <c r="L7" s="627"/>
      <c r="M7" s="627"/>
      <c r="N7" s="627"/>
      <c r="O7" s="627"/>
      <c r="P7" s="627"/>
      <c r="Q7" s="627"/>
      <c r="R7" s="627"/>
      <c r="S7" s="627"/>
      <c r="T7" s="627"/>
      <c r="U7" s="627"/>
      <c r="V7" s="627"/>
      <c r="W7" s="627"/>
      <c r="X7" s="627"/>
      <c r="AA7" s="627"/>
      <c r="AB7" s="627"/>
      <c r="AC7" s="656"/>
      <c r="AD7" s="657"/>
      <c r="AE7" s="657"/>
      <c r="AF7" s="657"/>
      <c r="AG7" s="657"/>
      <c r="AH7" s="657"/>
      <c r="AI7" s="657"/>
      <c r="AJ7" s="658"/>
      <c r="AK7" s="659" t="s">
        <v>210</v>
      </c>
      <c r="AL7" s="660"/>
      <c r="AM7" s="659" t="s">
        <v>310</v>
      </c>
      <c r="AN7" s="660"/>
      <c r="AQ7" s="996" t="s">
        <v>212</v>
      </c>
      <c r="AR7" s="997"/>
      <c r="AS7" s="994" t="s">
        <v>214</v>
      </c>
      <c r="AT7" s="994"/>
      <c r="AU7" s="994" t="s">
        <v>216</v>
      </c>
      <c r="AV7" s="994"/>
      <c r="AW7" s="994" t="s">
        <v>218</v>
      </c>
      <c r="AX7" s="995"/>
    </row>
    <row r="8" spans="2:50" ht="18" customHeight="1">
      <c r="B8" s="627" t="s">
        <v>33</v>
      </c>
      <c r="C8" s="627"/>
      <c r="D8" s="627"/>
      <c r="E8" s="627"/>
      <c r="F8" s="627"/>
      <c r="G8" s="627"/>
      <c r="H8" s="627"/>
      <c r="I8" s="627"/>
      <c r="J8" s="627"/>
      <c r="K8" s="627"/>
      <c r="L8" s="627"/>
      <c r="M8" s="627"/>
      <c r="N8" s="627"/>
      <c r="O8" s="627"/>
      <c r="P8" s="627"/>
      <c r="Q8" s="627"/>
      <c r="R8" s="627"/>
      <c r="S8" s="627"/>
      <c r="T8" s="627"/>
      <c r="U8" s="627"/>
      <c r="V8" s="627"/>
      <c r="W8" s="627"/>
      <c r="X8" s="627"/>
      <c r="AA8" s="627"/>
      <c r="AB8" s="627"/>
      <c r="AC8" s="661" t="s">
        <v>25</v>
      </c>
      <c r="AD8" s="662" t="s">
        <v>311</v>
      </c>
      <c r="AE8" s="663"/>
      <c r="AF8" s="663"/>
      <c r="AG8" s="663"/>
      <c r="AH8" s="663"/>
      <c r="AI8" s="664"/>
      <c r="AJ8" s="665"/>
      <c r="AK8" s="666" t="s">
        <v>312</v>
      </c>
      <c r="AL8" s="667"/>
      <c r="AM8" s="666" t="s">
        <v>312</v>
      </c>
      <c r="AN8" s="667"/>
    </row>
    <row r="9" spans="2:50" ht="18" customHeight="1">
      <c r="B9" s="627" t="s">
        <v>34</v>
      </c>
      <c r="C9" s="627"/>
      <c r="D9" s="627"/>
      <c r="E9" s="627"/>
      <c r="F9" s="627"/>
      <c r="G9" s="627"/>
      <c r="H9" s="627"/>
      <c r="I9" s="627"/>
      <c r="J9" s="627"/>
      <c r="K9" s="627"/>
      <c r="L9" s="627"/>
      <c r="M9" s="627"/>
      <c r="N9" s="627"/>
      <c r="O9" s="627"/>
      <c r="P9" s="627"/>
      <c r="Q9" s="627"/>
      <c r="R9" s="627"/>
      <c r="S9" s="627"/>
      <c r="T9" s="627"/>
      <c r="U9" s="627"/>
      <c r="V9" s="627"/>
      <c r="W9" s="627"/>
      <c r="X9" s="627"/>
      <c r="AA9" s="627"/>
      <c r="AB9" s="627"/>
      <c r="AC9" s="661" t="s">
        <v>219</v>
      </c>
      <c r="AD9" s="662" t="s">
        <v>315</v>
      </c>
      <c r="AE9" s="663"/>
      <c r="AF9" s="663"/>
      <c r="AG9" s="663"/>
      <c r="AH9" s="663"/>
      <c r="AI9" s="664"/>
      <c r="AJ9" s="665"/>
      <c r="AK9" s="666" t="s">
        <v>313</v>
      </c>
      <c r="AL9" s="667"/>
      <c r="AM9" s="666" t="s">
        <v>312</v>
      </c>
      <c r="AN9" s="667"/>
    </row>
    <row r="10" spans="2:50" s="627" customFormat="1" ht="18" customHeight="1">
      <c r="B10" s="627" t="s">
        <v>308</v>
      </c>
      <c r="AC10" s="661" t="s">
        <v>26</v>
      </c>
      <c r="AD10" s="662" t="s">
        <v>314</v>
      </c>
      <c r="AE10" s="663"/>
      <c r="AF10" s="663"/>
      <c r="AG10" s="663"/>
      <c r="AH10" s="663"/>
      <c r="AI10" s="664"/>
      <c r="AJ10" s="665"/>
      <c r="AK10" s="666" t="s">
        <v>312</v>
      </c>
      <c r="AL10" s="667"/>
      <c r="AM10" s="666" t="s">
        <v>313</v>
      </c>
      <c r="AN10" s="667"/>
    </row>
    <row r="11" spans="2:50" s="627" customFormat="1" ht="18" customHeight="1">
      <c r="B11" s="627" t="s">
        <v>237</v>
      </c>
      <c r="AC11" s="668" t="s">
        <v>220</v>
      </c>
      <c r="AD11" s="662" t="s">
        <v>316</v>
      </c>
      <c r="AE11" s="669"/>
      <c r="AF11" s="669"/>
      <c r="AG11" s="669"/>
      <c r="AH11" s="669"/>
      <c r="AI11" s="669"/>
      <c r="AJ11" s="670"/>
      <c r="AK11" s="666" t="s">
        <v>313</v>
      </c>
      <c r="AL11" s="667"/>
      <c r="AM11" s="666" t="s">
        <v>313</v>
      </c>
      <c r="AN11" s="667"/>
    </row>
    <row r="12" spans="2:50" ht="20.25" customHeight="1">
      <c r="V12" s="266"/>
      <c r="W12" s="266"/>
      <c r="X12" s="266"/>
      <c r="Y12" s="406"/>
      <c r="Z12" s="406"/>
      <c r="AA12" s="406"/>
      <c r="AB12" s="406"/>
      <c r="AC12" s="406"/>
      <c r="AD12" s="406"/>
      <c r="AE12" s="408"/>
      <c r="AF12" s="408"/>
      <c r="AG12" s="408"/>
      <c r="AH12" s="408"/>
    </row>
    <row r="13" spans="2:50" ht="18" customHeight="1">
      <c r="B13" s="8" t="s">
        <v>19</v>
      </c>
      <c r="C13" s="9" t="s">
        <v>20</v>
      </c>
      <c r="D13" s="360">
        <v>6</v>
      </c>
      <c r="E13" s="530" t="s">
        <v>208</v>
      </c>
      <c r="F13" s="10"/>
      <c r="G13" s="11"/>
      <c r="H13" s="12"/>
      <c r="I13" s="12"/>
    </row>
    <row r="14" spans="2:50" ht="18" customHeight="1">
      <c r="B14" s="971" t="s">
        <v>233</v>
      </c>
      <c r="C14" s="974" t="s">
        <v>234</v>
      </c>
      <c r="D14" s="978" t="s">
        <v>22</v>
      </c>
      <c r="E14" s="979"/>
      <c r="F14" s="989" t="s">
        <v>23</v>
      </c>
      <c r="G14" s="986" t="s">
        <v>24</v>
      </c>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7"/>
      <c r="AK14" s="376" t="s">
        <v>273</v>
      </c>
      <c r="AL14" s="377" t="s">
        <v>230</v>
      </c>
      <c r="AM14" s="377" t="s">
        <v>274</v>
      </c>
      <c r="AN14" s="404" t="s">
        <v>230</v>
      </c>
      <c r="AO14" s="11"/>
      <c r="AP14" s="11"/>
    </row>
    <row r="15" spans="2:50" ht="18" customHeight="1">
      <c r="B15" s="972"/>
      <c r="C15" s="975"/>
      <c r="D15" s="980"/>
      <c r="E15" s="981"/>
      <c r="F15" s="990"/>
      <c r="G15" s="369">
        <v>2</v>
      </c>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13"/>
      <c r="AK15" s="374">
        <v>1100</v>
      </c>
      <c r="AL15" s="375">
        <v>1100</v>
      </c>
      <c r="AM15" s="375">
        <v>0</v>
      </c>
      <c r="AN15" s="405">
        <v>0</v>
      </c>
      <c r="AO15" s="398" t="s">
        <v>225</v>
      </c>
      <c r="AP15" s="548" t="s">
        <v>275</v>
      </c>
      <c r="AQ15" s="418" t="s">
        <v>254</v>
      </c>
    </row>
    <row r="16" spans="2:50" ht="18" customHeight="1">
      <c r="B16" s="973"/>
      <c r="C16" s="976"/>
      <c r="D16" s="982"/>
      <c r="E16" s="983"/>
      <c r="F16" s="991"/>
      <c r="G16" s="371">
        <v>45110</v>
      </c>
      <c r="H16" s="372">
        <v>45111</v>
      </c>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61"/>
      <c r="AK16" s="366" t="s">
        <v>25</v>
      </c>
      <c r="AL16" s="367" t="s">
        <v>26</v>
      </c>
      <c r="AM16" s="367" t="s">
        <v>219</v>
      </c>
      <c r="AN16" s="373" t="s">
        <v>220</v>
      </c>
      <c r="AO16" s="399" t="s">
        <v>27</v>
      </c>
      <c r="AP16" s="368" t="s">
        <v>226</v>
      </c>
      <c r="AQ16" s="418" t="s">
        <v>279</v>
      </c>
    </row>
    <row r="17" spans="2:43" ht="18" customHeight="1">
      <c r="B17" s="562" t="s">
        <v>425</v>
      </c>
      <c r="C17" s="565" t="s">
        <v>374</v>
      </c>
      <c r="D17" s="984" t="s">
        <v>427</v>
      </c>
      <c r="E17" s="984"/>
      <c r="F17" s="14" t="s">
        <v>396</v>
      </c>
      <c r="G17" s="686" t="s">
        <v>213</v>
      </c>
      <c r="H17" s="687" t="s">
        <v>213</v>
      </c>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8"/>
      <c r="AK17" s="389">
        <f>COUNTIF(G17:AJ17,$AK$16)</f>
        <v>2</v>
      </c>
      <c r="AL17" s="390">
        <f>COUNTIF(G17:AJ17,$AL$16)</f>
        <v>0</v>
      </c>
      <c r="AM17" s="390">
        <f t="shared" ref="AM17:AM22" si="0">COUNTIF($G17:$AJ17,$AM$16)</f>
        <v>0</v>
      </c>
      <c r="AN17" s="393">
        <f t="shared" ref="AN17:AN22" si="1">COUNTIF($G17:$AJ17,$AN$16)</f>
        <v>0</v>
      </c>
      <c r="AO17" s="400">
        <f>SUM(AK17:AN17)</f>
        <v>2</v>
      </c>
      <c r="AP17" s="394">
        <f>AK17+AL17</f>
        <v>2</v>
      </c>
      <c r="AQ17" s="453">
        <f>AK17+AM17</f>
        <v>2</v>
      </c>
    </row>
    <row r="18" spans="2:43" ht="18" customHeight="1">
      <c r="B18" s="564" t="s">
        <v>425</v>
      </c>
      <c r="C18" s="565" t="s">
        <v>377</v>
      </c>
      <c r="D18" s="984" t="s">
        <v>428</v>
      </c>
      <c r="E18" s="984"/>
      <c r="F18" s="14" t="s">
        <v>396</v>
      </c>
      <c r="G18" s="686" t="s">
        <v>213</v>
      </c>
      <c r="H18" s="689" t="s">
        <v>213</v>
      </c>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90"/>
      <c r="AK18" s="391">
        <f t="shared" ref="AK18:AK22" si="2">COUNTIF(G18:AJ18,$AK$16)</f>
        <v>2</v>
      </c>
      <c r="AL18" s="382">
        <f t="shared" ref="AL18:AL22" si="3">COUNTIF(G18:AJ18,$AL$16)</f>
        <v>0</v>
      </c>
      <c r="AM18" s="382">
        <f t="shared" si="0"/>
        <v>0</v>
      </c>
      <c r="AN18" s="383">
        <f t="shared" si="1"/>
        <v>0</v>
      </c>
      <c r="AO18" s="401">
        <f t="shared" ref="AO18:AO22" si="4">SUM(AK18:AN18)</f>
        <v>2</v>
      </c>
      <c r="AP18" s="395">
        <f t="shared" ref="AP18:AP22" si="5">AK18+AL18</f>
        <v>2</v>
      </c>
      <c r="AQ18" s="453">
        <f t="shared" ref="AQ18:AQ22" si="6">AK18+AM18</f>
        <v>2</v>
      </c>
    </row>
    <row r="19" spans="2:43" ht="18" customHeight="1">
      <c r="B19" s="564" t="s">
        <v>426</v>
      </c>
      <c r="C19" s="565" t="s">
        <v>369</v>
      </c>
      <c r="D19" s="984" t="s">
        <v>395</v>
      </c>
      <c r="E19" s="984"/>
      <c r="F19" s="14" t="s">
        <v>396</v>
      </c>
      <c r="G19" s="686" t="s">
        <v>213</v>
      </c>
      <c r="H19" s="689" t="s">
        <v>213</v>
      </c>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90"/>
      <c r="AK19" s="391">
        <f t="shared" si="2"/>
        <v>2</v>
      </c>
      <c r="AL19" s="382">
        <f t="shared" si="3"/>
        <v>0</v>
      </c>
      <c r="AM19" s="382">
        <f t="shared" si="0"/>
        <v>0</v>
      </c>
      <c r="AN19" s="383">
        <f t="shared" si="1"/>
        <v>0</v>
      </c>
      <c r="AO19" s="401">
        <f t="shared" si="4"/>
        <v>2</v>
      </c>
      <c r="AP19" s="395">
        <f t="shared" si="5"/>
        <v>2</v>
      </c>
      <c r="AQ19" s="453">
        <f t="shared" si="6"/>
        <v>2</v>
      </c>
    </row>
    <row r="20" spans="2:43" ht="18" customHeight="1">
      <c r="B20" s="564" t="s">
        <v>426</v>
      </c>
      <c r="C20" s="565" t="s">
        <v>382</v>
      </c>
      <c r="D20" s="984" t="s">
        <v>395</v>
      </c>
      <c r="E20" s="984"/>
      <c r="F20" s="14" t="s">
        <v>396</v>
      </c>
      <c r="G20" s="686" t="s">
        <v>213</v>
      </c>
      <c r="H20" s="689" t="s">
        <v>213</v>
      </c>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90"/>
      <c r="AK20" s="391">
        <f t="shared" si="2"/>
        <v>2</v>
      </c>
      <c r="AL20" s="382">
        <f t="shared" si="3"/>
        <v>0</v>
      </c>
      <c r="AM20" s="382">
        <f t="shared" si="0"/>
        <v>0</v>
      </c>
      <c r="AN20" s="383">
        <f t="shared" si="1"/>
        <v>0</v>
      </c>
      <c r="AO20" s="401">
        <f t="shared" si="4"/>
        <v>2</v>
      </c>
      <c r="AP20" s="395">
        <f t="shared" si="5"/>
        <v>2</v>
      </c>
      <c r="AQ20" s="453">
        <f t="shared" si="6"/>
        <v>2</v>
      </c>
    </row>
    <row r="21" spans="2:43" s="15" customFormat="1" ht="18" customHeight="1">
      <c r="B21" s="564" t="s">
        <v>426</v>
      </c>
      <c r="C21" s="565" t="s">
        <v>372</v>
      </c>
      <c r="D21" s="984" t="s">
        <v>395</v>
      </c>
      <c r="E21" s="984"/>
      <c r="F21" s="14" t="s">
        <v>396</v>
      </c>
      <c r="G21" s="686" t="s">
        <v>213</v>
      </c>
      <c r="H21" s="689" t="s">
        <v>213</v>
      </c>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90"/>
      <c r="AK21" s="391">
        <f t="shared" si="2"/>
        <v>2</v>
      </c>
      <c r="AL21" s="382">
        <f t="shared" si="3"/>
        <v>0</v>
      </c>
      <c r="AM21" s="382">
        <f t="shared" si="0"/>
        <v>0</v>
      </c>
      <c r="AN21" s="383">
        <f t="shared" si="1"/>
        <v>0</v>
      </c>
      <c r="AO21" s="401">
        <f t="shared" si="4"/>
        <v>2</v>
      </c>
      <c r="AP21" s="395">
        <f t="shared" si="5"/>
        <v>2</v>
      </c>
      <c r="AQ21" s="453">
        <f t="shared" si="6"/>
        <v>2</v>
      </c>
    </row>
    <row r="22" spans="2:43" ht="18" customHeight="1">
      <c r="B22" s="566" t="s">
        <v>426</v>
      </c>
      <c r="C22" s="567" t="s">
        <v>385</v>
      </c>
      <c r="D22" s="992" t="s">
        <v>395</v>
      </c>
      <c r="E22" s="993"/>
      <c r="F22" s="14" t="s">
        <v>396</v>
      </c>
      <c r="G22" s="686" t="s">
        <v>213</v>
      </c>
      <c r="H22" s="689" t="s">
        <v>213</v>
      </c>
      <c r="I22" s="689"/>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2"/>
      <c r="AK22" s="392">
        <f t="shared" si="2"/>
        <v>2</v>
      </c>
      <c r="AL22" s="384">
        <f t="shared" si="3"/>
        <v>0</v>
      </c>
      <c r="AM22" s="384">
        <f t="shared" si="0"/>
        <v>0</v>
      </c>
      <c r="AN22" s="385">
        <f t="shared" si="1"/>
        <v>0</v>
      </c>
      <c r="AO22" s="402">
        <f t="shared" si="4"/>
        <v>2</v>
      </c>
      <c r="AP22" s="396">
        <f t="shared" si="5"/>
        <v>2</v>
      </c>
      <c r="AQ22" s="453">
        <f t="shared" si="6"/>
        <v>2</v>
      </c>
    </row>
    <row r="23" spans="2:43" ht="18" customHeight="1">
      <c r="B23" s="6" t="s">
        <v>209</v>
      </c>
      <c r="D23" s="363"/>
      <c r="E23" s="5"/>
      <c r="F23" s="378" t="s">
        <v>272</v>
      </c>
      <c r="G23" s="379">
        <f>COUNTIF(G17:G22,$AK$16)</f>
        <v>6</v>
      </c>
      <c r="H23" s="379">
        <f t="shared" ref="H23:T23" si="7">COUNTIF(H17:H22,$AK$16)</f>
        <v>6</v>
      </c>
      <c r="I23" s="379">
        <f t="shared" si="7"/>
        <v>0</v>
      </c>
      <c r="J23" s="379">
        <f t="shared" si="7"/>
        <v>0</v>
      </c>
      <c r="K23" s="379">
        <f t="shared" si="7"/>
        <v>0</v>
      </c>
      <c r="L23" s="379">
        <f t="shared" si="7"/>
        <v>0</v>
      </c>
      <c r="M23" s="379">
        <f t="shared" si="7"/>
        <v>0</v>
      </c>
      <c r="N23" s="379">
        <f t="shared" si="7"/>
        <v>0</v>
      </c>
      <c r="O23" s="379">
        <f t="shared" si="7"/>
        <v>0</v>
      </c>
      <c r="P23" s="379">
        <f t="shared" si="7"/>
        <v>0</v>
      </c>
      <c r="Q23" s="379">
        <f t="shared" si="7"/>
        <v>0</v>
      </c>
      <c r="R23" s="379">
        <f t="shared" si="7"/>
        <v>0</v>
      </c>
      <c r="S23" s="379">
        <f t="shared" si="7"/>
        <v>0</v>
      </c>
      <c r="T23" s="379">
        <f t="shared" si="7"/>
        <v>0</v>
      </c>
      <c r="U23" s="379">
        <f t="shared" ref="U23" si="8">COUNTIF(U17:U22,$AK$16)</f>
        <v>0</v>
      </c>
      <c r="V23" s="379">
        <f t="shared" ref="V23:AJ23" si="9">COUNTIF(V17:V22,$AK$16)</f>
        <v>0</v>
      </c>
      <c r="W23" s="379">
        <f t="shared" si="9"/>
        <v>0</v>
      </c>
      <c r="X23" s="379">
        <f t="shared" si="9"/>
        <v>0</v>
      </c>
      <c r="Y23" s="379">
        <f t="shared" si="9"/>
        <v>0</v>
      </c>
      <c r="Z23" s="379">
        <f t="shared" si="9"/>
        <v>0</v>
      </c>
      <c r="AA23" s="379">
        <f t="shared" si="9"/>
        <v>0</v>
      </c>
      <c r="AB23" s="379">
        <f t="shared" si="9"/>
        <v>0</v>
      </c>
      <c r="AC23" s="379">
        <f t="shared" si="9"/>
        <v>0</v>
      </c>
      <c r="AD23" s="379">
        <f t="shared" si="9"/>
        <v>0</v>
      </c>
      <c r="AE23" s="379">
        <f t="shared" si="9"/>
        <v>0</v>
      </c>
      <c r="AF23" s="379">
        <f t="shared" si="9"/>
        <v>0</v>
      </c>
      <c r="AG23" s="379">
        <f t="shared" si="9"/>
        <v>0</v>
      </c>
      <c r="AH23" s="379">
        <f t="shared" si="9"/>
        <v>0</v>
      </c>
      <c r="AI23" s="379">
        <f t="shared" si="9"/>
        <v>0</v>
      </c>
      <c r="AJ23" s="380">
        <f t="shared" si="9"/>
        <v>0</v>
      </c>
    </row>
    <row r="24" spans="2:43" ht="18" customHeight="1">
      <c r="D24" s="362"/>
      <c r="F24" s="381" t="s">
        <v>223</v>
      </c>
      <c r="G24" s="382">
        <f t="shared" ref="G24:T24" si="10">COUNTIF(G17:G22,$AL$16)</f>
        <v>0</v>
      </c>
      <c r="H24" s="382">
        <f t="shared" si="10"/>
        <v>0</v>
      </c>
      <c r="I24" s="382">
        <f t="shared" si="10"/>
        <v>0</v>
      </c>
      <c r="J24" s="382">
        <f t="shared" si="10"/>
        <v>0</v>
      </c>
      <c r="K24" s="382">
        <f t="shared" si="10"/>
        <v>0</v>
      </c>
      <c r="L24" s="382">
        <f t="shared" si="10"/>
        <v>0</v>
      </c>
      <c r="M24" s="382">
        <f t="shared" si="10"/>
        <v>0</v>
      </c>
      <c r="N24" s="382">
        <f t="shared" si="10"/>
        <v>0</v>
      </c>
      <c r="O24" s="382">
        <f t="shared" si="10"/>
        <v>0</v>
      </c>
      <c r="P24" s="382">
        <f t="shared" si="10"/>
        <v>0</v>
      </c>
      <c r="Q24" s="382">
        <f t="shared" si="10"/>
        <v>0</v>
      </c>
      <c r="R24" s="382">
        <f t="shared" si="10"/>
        <v>0</v>
      </c>
      <c r="S24" s="382">
        <f t="shared" si="10"/>
        <v>0</v>
      </c>
      <c r="T24" s="382">
        <f t="shared" si="10"/>
        <v>0</v>
      </c>
      <c r="U24" s="382">
        <f t="shared" ref="U24" si="11">COUNTIF(U17:U22,$AL$16)</f>
        <v>0</v>
      </c>
      <c r="V24" s="382">
        <f t="shared" ref="V24:AJ24" si="12">COUNTIF(V17:V22,$AL$16)</f>
        <v>0</v>
      </c>
      <c r="W24" s="382">
        <f t="shared" si="12"/>
        <v>0</v>
      </c>
      <c r="X24" s="382">
        <f t="shared" si="12"/>
        <v>0</v>
      </c>
      <c r="Y24" s="382">
        <f t="shared" si="12"/>
        <v>0</v>
      </c>
      <c r="Z24" s="382">
        <f t="shared" si="12"/>
        <v>0</v>
      </c>
      <c r="AA24" s="382">
        <f t="shared" si="12"/>
        <v>0</v>
      </c>
      <c r="AB24" s="382">
        <f t="shared" si="12"/>
        <v>0</v>
      </c>
      <c r="AC24" s="382">
        <f t="shared" si="12"/>
        <v>0</v>
      </c>
      <c r="AD24" s="382">
        <f t="shared" si="12"/>
        <v>0</v>
      </c>
      <c r="AE24" s="382">
        <f t="shared" si="12"/>
        <v>0</v>
      </c>
      <c r="AF24" s="382">
        <f t="shared" si="12"/>
        <v>0</v>
      </c>
      <c r="AG24" s="382">
        <f t="shared" si="12"/>
        <v>0</v>
      </c>
      <c r="AH24" s="382">
        <f t="shared" si="12"/>
        <v>0</v>
      </c>
      <c r="AI24" s="382">
        <f t="shared" si="12"/>
        <v>0</v>
      </c>
      <c r="AJ24" s="383">
        <f t="shared" si="12"/>
        <v>0</v>
      </c>
    </row>
    <row r="25" spans="2:43" ht="18" customHeight="1">
      <c r="B25" s="364"/>
      <c r="D25" s="362"/>
      <c r="F25" s="381" t="s">
        <v>280</v>
      </c>
      <c r="G25" s="382">
        <f t="shared" ref="G25:AJ25" si="13">COUNTIF(G17:G22,$AM$16)</f>
        <v>0</v>
      </c>
      <c r="H25" s="382">
        <f t="shared" si="13"/>
        <v>0</v>
      </c>
      <c r="I25" s="382">
        <f t="shared" si="13"/>
        <v>0</v>
      </c>
      <c r="J25" s="382">
        <f t="shared" si="13"/>
        <v>0</v>
      </c>
      <c r="K25" s="382">
        <f t="shared" si="13"/>
        <v>0</v>
      </c>
      <c r="L25" s="382">
        <f t="shared" si="13"/>
        <v>0</v>
      </c>
      <c r="M25" s="382">
        <f t="shared" si="13"/>
        <v>0</v>
      </c>
      <c r="N25" s="382">
        <f t="shared" si="13"/>
        <v>0</v>
      </c>
      <c r="O25" s="382">
        <f t="shared" si="13"/>
        <v>0</v>
      </c>
      <c r="P25" s="382">
        <f t="shared" si="13"/>
        <v>0</v>
      </c>
      <c r="Q25" s="382">
        <f t="shared" si="13"/>
        <v>0</v>
      </c>
      <c r="R25" s="382">
        <f t="shared" si="13"/>
        <v>0</v>
      </c>
      <c r="S25" s="382">
        <f t="shared" si="13"/>
        <v>0</v>
      </c>
      <c r="T25" s="382">
        <f t="shared" si="13"/>
        <v>0</v>
      </c>
      <c r="U25" s="382">
        <f t="shared" si="13"/>
        <v>0</v>
      </c>
      <c r="V25" s="382">
        <f t="shared" si="13"/>
        <v>0</v>
      </c>
      <c r="W25" s="382">
        <f t="shared" si="13"/>
        <v>0</v>
      </c>
      <c r="X25" s="382">
        <f t="shared" si="13"/>
        <v>0</v>
      </c>
      <c r="Y25" s="382">
        <f t="shared" si="13"/>
        <v>0</v>
      </c>
      <c r="Z25" s="382">
        <f t="shared" si="13"/>
        <v>0</v>
      </c>
      <c r="AA25" s="382">
        <f t="shared" si="13"/>
        <v>0</v>
      </c>
      <c r="AB25" s="382">
        <f t="shared" si="13"/>
        <v>0</v>
      </c>
      <c r="AC25" s="382">
        <f t="shared" si="13"/>
        <v>0</v>
      </c>
      <c r="AD25" s="382">
        <f t="shared" si="13"/>
        <v>0</v>
      </c>
      <c r="AE25" s="382">
        <f t="shared" si="13"/>
        <v>0</v>
      </c>
      <c r="AF25" s="382">
        <f t="shared" si="13"/>
        <v>0</v>
      </c>
      <c r="AG25" s="382">
        <f t="shared" si="13"/>
        <v>0</v>
      </c>
      <c r="AH25" s="382">
        <f t="shared" si="13"/>
        <v>0</v>
      </c>
      <c r="AI25" s="382">
        <f t="shared" si="13"/>
        <v>0</v>
      </c>
      <c r="AJ25" s="383">
        <f t="shared" si="13"/>
        <v>0</v>
      </c>
    </row>
    <row r="26" spans="2:43" ht="18" customHeight="1">
      <c r="B26" s="364"/>
      <c r="D26" s="362"/>
      <c r="F26" s="561" t="s">
        <v>281</v>
      </c>
      <c r="G26" s="384">
        <f t="shared" ref="G26:AJ26" si="14">COUNTIF(G17:G22,$AN$16)</f>
        <v>0</v>
      </c>
      <c r="H26" s="384">
        <f t="shared" si="14"/>
        <v>0</v>
      </c>
      <c r="I26" s="384">
        <f t="shared" si="14"/>
        <v>0</v>
      </c>
      <c r="J26" s="384">
        <f t="shared" si="14"/>
        <v>0</v>
      </c>
      <c r="K26" s="384">
        <f t="shared" si="14"/>
        <v>0</v>
      </c>
      <c r="L26" s="384">
        <f t="shared" si="14"/>
        <v>0</v>
      </c>
      <c r="M26" s="384">
        <f t="shared" si="14"/>
        <v>0</v>
      </c>
      <c r="N26" s="384">
        <f t="shared" si="14"/>
        <v>0</v>
      </c>
      <c r="O26" s="384">
        <f t="shared" si="14"/>
        <v>0</v>
      </c>
      <c r="P26" s="384">
        <f t="shared" si="14"/>
        <v>0</v>
      </c>
      <c r="Q26" s="384">
        <f t="shared" si="14"/>
        <v>0</v>
      </c>
      <c r="R26" s="384">
        <f t="shared" si="14"/>
        <v>0</v>
      </c>
      <c r="S26" s="384">
        <f t="shared" si="14"/>
        <v>0</v>
      </c>
      <c r="T26" s="384">
        <f t="shared" si="14"/>
        <v>0</v>
      </c>
      <c r="U26" s="384">
        <f t="shared" si="14"/>
        <v>0</v>
      </c>
      <c r="V26" s="384">
        <f t="shared" si="14"/>
        <v>0</v>
      </c>
      <c r="W26" s="384">
        <f t="shared" si="14"/>
        <v>0</v>
      </c>
      <c r="X26" s="384">
        <f t="shared" si="14"/>
        <v>0</v>
      </c>
      <c r="Y26" s="384">
        <f t="shared" si="14"/>
        <v>0</v>
      </c>
      <c r="Z26" s="384">
        <f t="shared" si="14"/>
        <v>0</v>
      </c>
      <c r="AA26" s="384">
        <f t="shared" si="14"/>
        <v>0</v>
      </c>
      <c r="AB26" s="384">
        <f t="shared" si="14"/>
        <v>0</v>
      </c>
      <c r="AC26" s="384">
        <f t="shared" si="14"/>
        <v>0</v>
      </c>
      <c r="AD26" s="384">
        <f t="shared" si="14"/>
        <v>0</v>
      </c>
      <c r="AE26" s="384">
        <f t="shared" si="14"/>
        <v>0</v>
      </c>
      <c r="AF26" s="384">
        <f t="shared" si="14"/>
        <v>0</v>
      </c>
      <c r="AG26" s="384">
        <f t="shared" si="14"/>
        <v>0</v>
      </c>
      <c r="AH26" s="384">
        <f t="shared" si="14"/>
        <v>0</v>
      </c>
      <c r="AI26" s="384">
        <f t="shared" si="14"/>
        <v>0</v>
      </c>
      <c r="AJ26" s="385">
        <f t="shared" si="14"/>
        <v>0</v>
      </c>
    </row>
    <row r="27" spans="2:43" ht="18" customHeight="1"/>
    <row r="28" spans="2:43" ht="28.5" customHeight="1">
      <c r="B28" s="449"/>
      <c r="C28" s="449"/>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row>
    <row r="29" spans="2:43" ht="18" customHeight="1">
      <c r="B29" s="8" t="s">
        <v>28</v>
      </c>
      <c r="C29" s="9" t="s">
        <v>29</v>
      </c>
      <c r="D29" s="360">
        <v>0</v>
      </c>
      <c r="E29" s="530" t="s">
        <v>208</v>
      </c>
      <c r="F29" s="10"/>
      <c r="G29" s="11"/>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2:43" ht="18" customHeight="1">
      <c r="B30" s="977" t="s">
        <v>21</v>
      </c>
      <c r="C30" s="974" t="s">
        <v>234</v>
      </c>
      <c r="D30" s="978" t="s">
        <v>22</v>
      </c>
      <c r="E30" s="979"/>
      <c r="F30" s="989" t="s">
        <v>23</v>
      </c>
      <c r="G30" s="986" t="s">
        <v>24</v>
      </c>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7"/>
      <c r="AK30" s="376" t="s">
        <v>273</v>
      </c>
      <c r="AL30" s="377" t="s">
        <v>230</v>
      </c>
      <c r="AM30" s="377" t="s">
        <v>274</v>
      </c>
      <c r="AN30" s="404" t="s">
        <v>230</v>
      </c>
      <c r="AO30" s="11"/>
      <c r="AP30" s="11"/>
    </row>
    <row r="31" spans="2:43" ht="18" customHeight="1">
      <c r="B31" s="972"/>
      <c r="C31" s="975"/>
      <c r="D31" s="980"/>
      <c r="E31" s="981"/>
      <c r="F31" s="990"/>
      <c r="G31" s="416"/>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13"/>
      <c r="AK31" s="409">
        <v>1100</v>
      </c>
      <c r="AL31" s="375">
        <v>1100</v>
      </c>
      <c r="AM31" s="375">
        <v>0</v>
      </c>
      <c r="AN31" s="405">
        <v>0</v>
      </c>
      <c r="AO31" s="403" t="s">
        <v>225</v>
      </c>
      <c r="AP31" s="548" t="s">
        <v>275</v>
      </c>
    </row>
    <row r="32" spans="2:43" ht="18" customHeight="1">
      <c r="B32" s="973"/>
      <c r="C32" s="976"/>
      <c r="D32" s="982"/>
      <c r="E32" s="983"/>
      <c r="F32" s="991"/>
      <c r="G32" s="417"/>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61"/>
      <c r="AK32" s="410" t="s">
        <v>25</v>
      </c>
      <c r="AL32" s="367" t="s">
        <v>26</v>
      </c>
      <c r="AM32" s="367" t="s">
        <v>219</v>
      </c>
      <c r="AN32" s="373" t="s">
        <v>220</v>
      </c>
      <c r="AO32" s="399" t="s">
        <v>27</v>
      </c>
      <c r="AP32" s="368" t="s">
        <v>27</v>
      </c>
    </row>
    <row r="33" spans="2:43" s="15" customFormat="1" ht="18" customHeight="1">
      <c r="B33" s="569"/>
      <c r="C33" s="567"/>
      <c r="D33" s="985"/>
      <c r="E33" s="985"/>
      <c r="F33" s="14" t="s">
        <v>396</v>
      </c>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8"/>
      <c r="AK33" s="411">
        <f>COUNTIF(G33:AJ33,$AK$32)</f>
        <v>0</v>
      </c>
      <c r="AL33" s="379">
        <f>COUNTIF(G33:AJ33,$AL$32)</f>
        <v>0</v>
      </c>
      <c r="AM33" s="379">
        <f>COUNTIF($G33:$AJ33,$AM$32)</f>
        <v>0</v>
      </c>
      <c r="AN33" s="380">
        <f>COUNTIF($G33:$AJ33,$AN$32)</f>
        <v>0</v>
      </c>
      <c r="AO33" s="400">
        <f>SUM(AK33:AN33)</f>
        <v>0</v>
      </c>
      <c r="AP33" s="394">
        <f>AK33+AL33</f>
        <v>0</v>
      </c>
    </row>
    <row r="34" spans="2:43" s="15" customFormat="1" ht="18" customHeight="1">
      <c r="B34" s="569"/>
      <c r="C34" s="567"/>
      <c r="D34" s="985"/>
      <c r="E34" s="985"/>
      <c r="F34" s="560"/>
      <c r="G34" s="686"/>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90"/>
      <c r="AK34" s="412">
        <f>COUNTIF(G34:AJ34,$AK$32)</f>
        <v>0</v>
      </c>
      <c r="AL34" s="384">
        <f>COUNTIF(G34:AJ34,$AL$32)</f>
        <v>0</v>
      </c>
      <c r="AM34" s="384">
        <f>COUNTIF($G34:$AJ34,$AM$32)</f>
        <v>0</v>
      </c>
      <c r="AN34" s="385">
        <f>COUNTIF($G34:$AJ34,$AN$32)</f>
        <v>0</v>
      </c>
      <c r="AO34" s="402">
        <f>SUM(AK34:AN34)</f>
        <v>0</v>
      </c>
      <c r="AP34" s="396">
        <f>AK34+AL34</f>
        <v>0</v>
      </c>
    </row>
    <row r="35" spans="2:43" ht="18" customHeight="1">
      <c r="F35" s="378" t="s">
        <v>272</v>
      </c>
      <c r="G35" s="379">
        <f>COUNTIF(G33:G34,$AK$16)</f>
        <v>0</v>
      </c>
      <c r="H35" s="411">
        <f t="shared" ref="H35:AJ35" si="15">COUNTIF(H33:H34,$AK$16)</f>
        <v>0</v>
      </c>
      <c r="I35" s="411">
        <f t="shared" si="15"/>
        <v>0</v>
      </c>
      <c r="J35" s="411">
        <f t="shared" si="15"/>
        <v>0</v>
      </c>
      <c r="K35" s="411">
        <f t="shared" si="15"/>
        <v>0</v>
      </c>
      <c r="L35" s="411">
        <f t="shared" si="15"/>
        <v>0</v>
      </c>
      <c r="M35" s="411">
        <f t="shared" si="15"/>
        <v>0</v>
      </c>
      <c r="N35" s="411">
        <f t="shared" si="15"/>
        <v>0</v>
      </c>
      <c r="O35" s="411">
        <f t="shared" si="15"/>
        <v>0</v>
      </c>
      <c r="P35" s="411">
        <f t="shared" si="15"/>
        <v>0</v>
      </c>
      <c r="Q35" s="411">
        <f t="shared" si="15"/>
        <v>0</v>
      </c>
      <c r="R35" s="411">
        <f t="shared" si="15"/>
        <v>0</v>
      </c>
      <c r="S35" s="411">
        <f t="shared" si="15"/>
        <v>0</v>
      </c>
      <c r="T35" s="411">
        <f t="shared" si="15"/>
        <v>0</v>
      </c>
      <c r="U35" s="411">
        <f t="shared" si="15"/>
        <v>0</v>
      </c>
      <c r="V35" s="411">
        <f t="shared" si="15"/>
        <v>0</v>
      </c>
      <c r="W35" s="411">
        <f t="shared" si="15"/>
        <v>0</v>
      </c>
      <c r="X35" s="411">
        <f t="shared" si="15"/>
        <v>0</v>
      </c>
      <c r="Y35" s="411">
        <f t="shared" si="15"/>
        <v>0</v>
      </c>
      <c r="Z35" s="411">
        <f t="shared" si="15"/>
        <v>0</v>
      </c>
      <c r="AA35" s="411">
        <f t="shared" si="15"/>
        <v>0</v>
      </c>
      <c r="AB35" s="411">
        <f t="shared" si="15"/>
        <v>0</v>
      </c>
      <c r="AC35" s="411">
        <f t="shared" si="15"/>
        <v>0</v>
      </c>
      <c r="AD35" s="411">
        <f t="shared" si="15"/>
        <v>0</v>
      </c>
      <c r="AE35" s="411">
        <f t="shared" si="15"/>
        <v>0</v>
      </c>
      <c r="AF35" s="411">
        <f t="shared" si="15"/>
        <v>0</v>
      </c>
      <c r="AG35" s="411">
        <f t="shared" si="15"/>
        <v>0</v>
      </c>
      <c r="AH35" s="411">
        <f t="shared" si="15"/>
        <v>0</v>
      </c>
      <c r="AI35" s="411">
        <f t="shared" si="15"/>
        <v>0</v>
      </c>
      <c r="AJ35" s="552">
        <f t="shared" si="15"/>
        <v>0</v>
      </c>
    </row>
    <row r="36" spans="2:43" ht="18" customHeight="1">
      <c r="F36" s="381" t="s">
        <v>223</v>
      </c>
      <c r="G36" s="382">
        <f>COUNTIF(G33:G34,$AL$16)</f>
        <v>0</v>
      </c>
      <c r="H36" s="553">
        <f t="shared" ref="H36:AJ36" si="16">COUNTIF(H33:H34,$AL$16)</f>
        <v>0</v>
      </c>
      <c r="I36" s="553">
        <f t="shared" si="16"/>
        <v>0</v>
      </c>
      <c r="J36" s="553">
        <f t="shared" si="16"/>
        <v>0</v>
      </c>
      <c r="K36" s="553">
        <f t="shared" si="16"/>
        <v>0</v>
      </c>
      <c r="L36" s="553">
        <f t="shared" si="16"/>
        <v>0</v>
      </c>
      <c r="M36" s="553">
        <f t="shared" si="16"/>
        <v>0</v>
      </c>
      <c r="N36" s="553">
        <f t="shared" si="16"/>
        <v>0</v>
      </c>
      <c r="O36" s="553">
        <f t="shared" si="16"/>
        <v>0</v>
      </c>
      <c r="P36" s="553">
        <f t="shared" si="16"/>
        <v>0</v>
      </c>
      <c r="Q36" s="553">
        <f t="shared" si="16"/>
        <v>0</v>
      </c>
      <c r="R36" s="553">
        <f t="shared" si="16"/>
        <v>0</v>
      </c>
      <c r="S36" s="553">
        <f t="shared" si="16"/>
        <v>0</v>
      </c>
      <c r="T36" s="553">
        <f t="shared" si="16"/>
        <v>0</v>
      </c>
      <c r="U36" s="553">
        <f t="shared" si="16"/>
        <v>0</v>
      </c>
      <c r="V36" s="553">
        <f t="shared" si="16"/>
        <v>0</v>
      </c>
      <c r="W36" s="553">
        <f t="shared" si="16"/>
        <v>0</v>
      </c>
      <c r="X36" s="553">
        <f t="shared" si="16"/>
        <v>0</v>
      </c>
      <c r="Y36" s="553">
        <f t="shared" si="16"/>
        <v>0</v>
      </c>
      <c r="Z36" s="553">
        <f t="shared" si="16"/>
        <v>0</v>
      </c>
      <c r="AA36" s="553">
        <f t="shared" si="16"/>
        <v>0</v>
      </c>
      <c r="AB36" s="553">
        <f t="shared" si="16"/>
        <v>0</v>
      </c>
      <c r="AC36" s="553">
        <f t="shared" si="16"/>
        <v>0</v>
      </c>
      <c r="AD36" s="553">
        <f t="shared" si="16"/>
        <v>0</v>
      </c>
      <c r="AE36" s="553">
        <f t="shared" si="16"/>
        <v>0</v>
      </c>
      <c r="AF36" s="553">
        <f t="shared" si="16"/>
        <v>0</v>
      </c>
      <c r="AG36" s="553">
        <f t="shared" si="16"/>
        <v>0</v>
      </c>
      <c r="AH36" s="553">
        <f t="shared" si="16"/>
        <v>0</v>
      </c>
      <c r="AI36" s="553">
        <f>COUNTIF(AI33:AI34,$AL$16)</f>
        <v>0</v>
      </c>
      <c r="AJ36" s="554">
        <f t="shared" si="16"/>
        <v>0</v>
      </c>
    </row>
    <row r="37" spans="2:43" ht="18" customHeight="1">
      <c r="F37" s="381" t="s">
        <v>280</v>
      </c>
      <c r="G37" s="382">
        <f t="shared" ref="G37:AJ37" si="17">COUNTIF(G33:G34,$AM$16)</f>
        <v>0</v>
      </c>
      <c r="H37" s="553">
        <f t="shared" si="17"/>
        <v>0</v>
      </c>
      <c r="I37" s="553">
        <f t="shared" si="17"/>
        <v>0</v>
      </c>
      <c r="J37" s="553">
        <f t="shared" si="17"/>
        <v>0</v>
      </c>
      <c r="K37" s="553">
        <f t="shared" si="17"/>
        <v>0</v>
      </c>
      <c r="L37" s="553">
        <f t="shared" si="17"/>
        <v>0</v>
      </c>
      <c r="M37" s="553">
        <f t="shared" si="17"/>
        <v>0</v>
      </c>
      <c r="N37" s="553">
        <f t="shared" si="17"/>
        <v>0</v>
      </c>
      <c r="O37" s="553">
        <f t="shared" si="17"/>
        <v>0</v>
      </c>
      <c r="P37" s="553">
        <f t="shared" si="17"/>
        <v>0</v>
      </c>
      <c r="Q37" s="553">
        <f t="shared" si="17"/>
        <v>0</v>
      </c>
      <c r="R37" s="553">
        <f t="shared" si="17"/>
        <v>0</v>
      </c>
      <c r="S37" s="553">
        <f t="shared" si="17"/>
        <v>0</v>
      </c>
      <c r="T37" s="553">
        <f t="shared" si="17"/>
        <v>0</v>
      </c>
      <c r="U37" s="553">
        <f t="shared" si="17"/>
        <v>0</v>
      </c>
      <c r="V37" s="553">
        <f t="shared" si="17"/>
        <v>0</v>
      </c>
      <c r="W37" s="553">
        <f t="shared" si="17"/>
        <v>0</v>
      </c>
      <c r="X37" s="553">
        <f t="shared" si="17"/>
        <v>0</v>
      </c>
      <c r="Y37" s="553">
        <f t="shared" si="17"/>
        <v>0</v>
      </c>
      <c r="Z37" s="553">
        <f t="shared" si="17"/>
        <v>0</v>
      </c>
      <c r="AA37" s="553">
        <f t="shared" si="17"/>
        <v>0</v>
      </c>
      <c r="AB37" s="553">
        <f t="shared" si="17"/>
        <v>0</v>
      </c>
      <c r="AC37" s="553">
        <f t="shared" si="17"/>
        <v>0</v>
      </c>
      <c r="AD37" s="553">
        <f t="shared" si="17"/>
        <v>0</v>
      </c>
      <c r="AE37" s="553">
        <f t="shared" si="17"/>
        <v>0</v>
      </c>
      <c r="AF37" s="553">
        <f t="shared" si="17"/>
        <v>0</v>
      </c>
      <c r="AG37" s="553">
        <f t="shared" si="17"/>
        <v>0</v>
      </c>
      <c r="AH37" s="553">
        <f t="shared" si="17"/>
        <v>0</v>
      </c>
      <c r="AI37" s="553">
        <f t="shared" si="17"/>
        <v>0</v>
      </c>
      <c r="AJ37" s="554">
        <f t="shared" si="17"/>
        <v>0</v>
      </c>
    </row>
    <row r="38" spans="2:43" ht="18" customHeight="1">
      <c r="F38" s="561" t="s">
        <v>281</v>
      </c>
      <c r="G38" s="384">
        <f t="shared" ref="G38:AJ38" si="18">COUNTIF(G33:G34,$AN$16)</f>
        <v>0</v>
      </c>
      <c r="H38" s="412">
        <f t="shared" si="18"/>
        <v>0</v>
      </c>
      <c r="I38" s="412">
        <f t="shared" si="18"/>
        <v>0</v>
      </c>
      <c r="J38" s="412">
        <f t="shared" si="18"/>
        <v>0</v>
      </c>
      <c r="K38" s="412">
        <f t="shared" si="18"/>
        <v>0</v>
      </c>
      <c r="L38" s="412">
        <f t="shared" si="18"/>
        <v>0</v>
      </c>
      <c r="M38" s="412">
        <f t="shared" si="18"/>
        <v>0</v>
      </c>
      <c r="N38" s="412">
        <f t="shared" si="18"/>
        <v>0</v>
      </c>
      <c r="O38" s="412">
        <f t="shared" si="18"/>
        <v>0</v>
      </c>
      <c r="P38" s="412">
        <f t="shared" si="18"/>
        <v>0</v>
      </c>
      <c r="Q38" s="412">
        <f t="shared" si="18"/>
        <v>0</v>
      </c>
      <c r="R38" s="412">
        <f t="shared" si="18"/>
        <v>0</v>
      </c>
      <c r="S38" s="412">
        <f t="shared" si="18"/>
        <v>0</v>
      </c>
      <c r="T38" s="412">
        <f t="shared" si="18"/>
        <v>0</v>
      </c>
      <c r="U38" s="412">
        <f t="shared" si="18"/>
        <v>0</v>
      </c>
      <c r="V38" s="412">
        <f t="shared" si="18"/>
        <v>0</v>
      </c>
      <c r="W38" s="412">
        <f t="shared" si="18"/>
        <v>0</v>
      </c>
      <c r="X38" s="412">
        <f t="shared" si="18"/>
        <v>0</v>
      </c>
      <c r="Y38" s="412">
        <f t="shared" si="18"/>
        <v>0</v>
      </c>
      <c r="Z38" s="412">
        <f t="shared" si="18"/>
        <v>0</v>
      </c>
      <c r="AA38" s="412">
        <f t="shared" si="18"/>
        <v>0</v>
      </c>
      <c r="AB38" s="412">
        <f t="shared" si="18"/>
        <v>0</v>
      </c>
      <c r="AC38" s="412">
        <f t="shared" si="18"/>
        <v>0</v>
      </c>
      <c r="AD38" s="412">
        <f t="shared" si="18"/>
        <v>0</v>
      </c>
      <c r="AE38" s="412">
        <f t="shared" si="18"/>
        <v>0</v>
      </c>
      <c r="AF38" s="412">
        <f t="shared" si="18"/>
        <v>0</v>
      </c>
      <c r="AG38" s="412">
        <f t="shared" si="18"/>
        <v>0</v>
      </c>
      <c r="AH38" s="412">
        <f t="shared" si="18"/>
        <v>0</v>
      </c>
      <c r="AI38" s="412">
        <f t="shared" si="18"/>
        <v>0</v>
      </c>
      <c r="AJ38" s="555">
        <f t="shared" si="18"/>
        <v>0</v>
      </c>
    </row>
    <row r="39" spans="2:43" ht="18" customHeight="1">
      <c r="F39" s="386" t="s">
        <v>224</v>
      </c>
      <c r="G39" s="387">
        <f t="shared" ref="G39:AJ39" si="19">SUM(G35:G38,G23:G26)</f>
        <v>6</v>
      </c>
      <c r="H39" s="387">
        <f t="shared" si="19"/>
        <v>6</v>
      </c>
      <c r="I39" s="387">
        <f t="shared" si="19"/>
        <v>0</v>
      </c>
      <c r="J39" s="387">
        <f t="shared" si="19"/>
        <v>0</v>
      </c>
      <c r="K39" s="387">
        <f t="shared" si="19"/>
        <v>0</v>
      </c>
      <c r="L39" s="387">
        <f t="shared" si="19"/>
        <v>0</v>
      </c>
      <c r="M39" s="387">
        <f t="shared" si="19"/>
        <v>0</v>
      </c>
      <c r="N39" s="387">
        <f t="shared" si="19"/>
        <v>0</v>
      </c>
      <c r="O39" s="387">
        <f t="shared" si="19"/>
        <v>0</v>
      </c>
      <c r="P39" s="387">
        <f t="shared" si="19"/>
        <v>0</v>
      </c>
      <c r="Q39" s="387">
        <f t="shared" si="19"/>
        <v>0</v>
      </c>
      <c r="R39" s="387">
        <f t="shared" si="19"/>
        <v>0</v>
      </c>
      <c r="S39" s="387">
        <f t="shared" si="19"/>
        <v>0</v>
      </c>
      <c r="T39" s="387">
        <f t="shared" si="19"/>
        <v>0</v>
      </c>
      <c r="U39" s="387">
        <f t="shared" si="19"/>
        <v>0</v>
      </c>
      <c r="V39" s="387">
        <f t="shared" si="19"/>
        <v>0</v>
      </c>
      <c r="W39" s="387">
        <f t="shared" si="19"/>
        <v>0</v>
      </c>
      <c r="X39" s="387">
        <f t="shared" si="19"/>
        <v>0</v>
      </c>
      <c r="Y39" s="387">
        <f t="shared" si="19"/>
        <v>0</v>
      </c>
      <c r="Z39" s="387">
        <f t="shared" si="19"/>
        <v>0</v>
      </c>
      <c r="AA39" s="387">
        <f t="shared" si="19"/>
        <v>0</v>
      </c>
      <c r="AB39" s="387">
        <f t="shared" si="19"/>
        <v>0</v>
      </c>
      <c r="AC39" s="387">
        <f t="shared" si="19"/>
        <v>0</v>
      </c>
      <c r="AD39" s="387">
        <f t="shared" si="19"/>
        <v>0</v>
      </c>
      <c r="AE39" s="387">
        <f t="shared" si="19"/>
        <v>0</v>
      </c>
      <c r="AF39" s="387">
        <f t="shared" si="19"/>
        <v>0</v>
      </c>
      <c r="AG39" s="387">
        <f t="shared" si="19"/>
        <v>0</v>
      </c>
      <c r="AH39" s="387">
        <f t="shared" si="19"/>
        <v>0</v>
      </c>
      <c r="AI39" s="387">
        <f t="shared" si="19"/>
        <v>0</v>
      </c>
      <c r="AJ39" s="388">
        <f t="shared" si="19"/>
        <v>0</v>
      </c>
    </row>
    <row r="42" spans="2:43" s="627" customFormat="1" ht="18" customHeight="1"/>
    <row r="43" spans="2:43" ht="33" customHeight="1">
      <c r="B43" s="16" t="s">
        <v>30</v>
      </c>
      <c r="C43" s="17" t="s">
        <v>31</v>
      </c>
      <c r="D43" s="360">
        <v>12</v>
      </c>
      <c r="E43" s="530" t="s">
        <v>208</v>
      </c>
      <c r="F43" s="18"/>
      <c r="G43" s="11"/>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2:43" ht="18" customHeight="1">
      <c r="B44" s="977" t="s">
        <v>21</v>
      </c>
      <c r="C44" s="974" t="s">
        <v>234</v>
      </c>
      <c r="D44" s="978" t="s">
        <v>22</v>
      </c>
      <c r="E44" s="979"/>
      <c r="F44" s="989" t="s">
        <v>23</v>
      </c>
      <c r="G44" s="986" t="s">
        <v>24</v>
      </c>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7"/>
      <c r="AK44" s="376" t="s">
        <v>229</v>
      </c>
      <c r="AL44" s="377" t="s">
        <v>230</v>
      </c>
      <c r="AM44" s="377" t="s">
        <v>231</v>
      </c>
      <c r="AN44" s="404" t="s">
        <v>230</v>
      </c>
      <c r="AO44" s="11"/>
      <c r="AP44" s="11"/>
    </row>
    <row r="45" spans="2:43" ht="18" customHeight="1">
      <c r="B45" s="972"/>
      <c r="C45" s="975"/>
      <c r="D45" s="980"/>
      <c r="E45" s="981"/>
      <c r="F45" s="990"/>
      <c r="G45" s="369"/>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13"/>
      <c r="AK45" s="409">
        <v>1100</v>
      </c>
      <c r="AL45" s="375">
        <v>1100</v>
      </c>
      <c r="AM45" s="375" t="s">
        <v>221</v>
      </c>
      <c r="AN45" s="405" t="s">
        <v>221</v>
      </c>
      <c r="AO45" s="403" t="s">
        <v>225</v>
      </c>
      <c r="AP45" s="548" t="s">
        <v>275</v>
      </c>
    </row>
    <row r="46" spans="2:43" ht="18" customHeight="1">
      <c r="B46" s="973"/>
      <c r="C46" s="976"/>
      <c r="D46" s="982"/>
      <c r="E46" s="983"/>
      <c r="F46" s="991"/>
      <c r="G46" s="371">
        <v>45201</v>
      </c>
      <c r="H46" s="372">
        <v>45202</v>
      </c>
      <c r="I46" s="372">
        <v>45203</v>
      </c>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61"/>
      <c r="AK46" s="410" t="s">
        <v>25</v>
      </c>
      <c r="AL46" s="367" t="s">
        <v>26</v>
      </c>
      <c r="AM46" s="367" t="s">
        <v>219</v>
      </c>
      <c r="AN46" s="373" t="s">
        <v>220</v>
      </c>
      <c r="AO46" s="399" t="s">
        <v>27</v>
      </c>
      <c r="AP46" s="368" t="s">
        <v>27</v>
      </c>
      <c r="AQ46" s="418" t="s">
        <v>235</v>
      </c>
    </row>
    <row r="47" spans="2:43" ht="18" customHeight="1">
      <c r="B47" s="568" t="s">
        <v>360</v>
      </c>
      <c r="C47" s="563" t="s">
        <v>373</v>
      </c>
      <c r="D47" s="988" t="s">
        <v>386</v>
      </c>
      <c r="E47" s="988"/>
      <c r="F47" s="14" t="s">
        <v>396</v>
      </c>
      <c r="G47" s="686" t="s">
        <v>213</v>
      </c>
      <c r="H47" s="687" t="s">
        <v>213</v>
      </c>
      <c r="I47" s="687" t="s">
        <v>213</v>
      </c>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8"/>
      <c r="AK47" s="413">
        <f t="shared" ref="AK47:AK65" si="20">COUNTIF(G47:AJ47,$AK$46)</f>
        <v>3</v>
      </c>
      <c r="AL47" s="379">
        <f t="shared" ref="AL47:AL65" si="21">COUNTIF(G47:AJ47,$AL$46)</f>
        <v>0</v>
      </c>
      <c r="AM47" s="379">
        <f t="shared" ref="AM47:AM65" si="22">COUNTIF($G47:$AJ47,$AM$46)</f>
        <v>0</v>
      </c>
      <c r="AN47" s="380">
        <f t="shared" ref="AN47:AN65" si="23">COUNTIF($G47:$AJ47,$AN$46)</f>
        <v>0</v>
      </c>
      <c r="AO47" s="400">
        <f>SUM(AK47:AN47)</f>
        <v>3</v>
      </c>
      <c r="AP47" s="394">
        <f>AK47+AL47</f>
        <v>3</v>
      </c>
      <c r="AQ47" s="418">
        <f>AK47+AM47</f>
        <v>3</v>
      </c>
    </row>
    <row r="48" spans="2:43" ht="18" customHeight="1">
      <c r="B48" s="570" t="s">
        <v>361</v>
      </c>
      <c r="C48" s="565" t="s">
        <v>374</v>
      </c>
      <c r="D48" s="984" t="s">
        <v>386</v>
      </c>
      <c r="E48" s="984"/>
      <c r="F48" s="14" t="s">
        <v>396</v>
      </c>
      <c r="G48" s="686" t="s">
        <v>213</v>
      </c>
      <c r="H48" s="689" t="s">
        <v>213</v>
      </c>
      <c r="I48" s="689" t="s">
        <v>213</v>
      </c>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90"/>
      <c r="AK48" s="391">
        <f t="shared" si="20"/>
        <v>3</v>
      </c>
      <c r="AL48" s="382">
        <f t="shared" si="21"/>
        <v>0</v>
      </c>
      <c r="AM48" s="382">
        <f t="shared" si="22"/>
        <v>0</v>
      </c>
      <c r="AN48" s="383">
        <f t="shared" si="23"/>
        <v>0</v>
      </c>
      <c r="AO48" s="401">
        <f t="shared" ref="AO48:AO65" si="24">SUM(AK48:AN48)</f>
        <v>3</v>
      </c>
      <c r="AP48" s="395">
        <f t="shared" ref="AP48:AP65" si="25">AK48+AL48</f>
        <v>3</v>
      </c>
      <c r="AQ48" s="418">
        <f t="shared" ref="AQ48:AQ65" si="26">AK48+AM48</f>
        <v>3</v>
      </c>
    </row>
    <row r="49" spans="2:43" ht="18" customHeight="1">
      <c r="B49" s="570" t="s">
        <v>362</v>
      </c>
      <c r="C49" s="565" t="s">
        <v>375</v>
      </c>
      <c r="D49" s="984" t="s">
        <v>395</v>
      </c>
      <c r="E49" s="984"/>
      <c r="F49" s="14" t="s">
        <v>396</v>
      </c>
      <c r="G49" s="686" t="s">
        <v>213</v>
      </c>
      <c r="H49" s="689" t="s">
        <v>213</v>
      </c>
      <c r="I49" s="689" t="s">
        <v>213</v>
      </c>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90"/>
      <c r="AK49" s="391">
        <f t="shared" si="20"/>
        <v>3</v>
      </c>
      <c r="AL49" s="382">
        <f t="shared" si="21"/>
        <v>0</v>
      </c>
      <c r="AM49" s="382">
        <f t="shared" si="22"/>
        <v>0</v>
      </c>
      <c r="AN49" s="383">
        <f t="shared" si="23"/>
        <v>0</v>
      </c>
      <c r="AO49" s="401">
        <f t="shared" si="24"/>
        <v>3</v>
      </c>
      <c r="AP49" s="395">
        <f t="shared" si="25"/>
        <v>3</v>
      </c>
      <c r="AQ49" s="418">
        <f t="shared" si="26"/>
        <v>3</v>
      </c>
    </row>
    <row r="50" spans="2:43" ht="18" customHeight="1">
      <c r="B50" s="570" t="s">
        <v>362</v>
      </c>
      <c r="C50" s="565" t="s">
        <v>376</v>
      </c>
      <c r="D50" s="984" t="s">
        <v>395</v>
      </c>
      <c r="E50" s="984"/>
      <c r="F50" s="14" t="s">
        <v>396</v>
      </c>
      <c r="G50" s="686" t="s">
        <v>213</v>
      </c>
      <c r="H50" s="689" t="s">
        <v>213</v>
      </c>
      <c r="I50" s="689" t="s">
        <v>213</v>
      </c>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90"/>
      <c r="AK50" s="391">
        <f t="shared" si="20"/>
        <v>3</v>
      </c>
      <c r="AL50" s="382">
        <f t="shared" si="21"/>
        <v>0</v>
      </c>
      <c r="AM50" s="382">
        <f t="shared" si="22"/>
        <v>0</v>
      </c>
      <c r="AN50" s="383">
        <f t="shared" si="23"/>
        <v>0</v>
      </c>
      <c r="AO50" s="401">
        <f t="shared" si="24"/>
        <v>3</v>
      </c>
      <c r="AP50" s="395">
        <f t="shared" si="25"/>
        <v>3</v>
      </c>
      <c r="AQ50" s="418">
        <f t="shared" si="26"/>
        <v>3</v>
      </c>
    </row>
    <row r="51" spans="2:43" ht="18" customHeight="1">
      <c r="B51" s="570" t="s">
        <v>362</v>
      </c>
      <c r="C51" s="565" t="s">
        <v>377</v>
      </c>
      <c r="D51" s="984" t="s">
        <v>395</v>
      </c>
      <c r="E51" s="984"/>
      <c r="F51" s="14" t="s">
        <v>396</v>
      </c>
      <c r="G51" s="686" t="s">
        <v>213</v>
      </c>
      <c r="H51" s="689" t="s">
        <v>213</v>
      </c>
      <c r="I51" s="689" t="s">
        <v>213</v>
      </c>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90"/>
      <c r="AK51" s="391">
        <f t="shared" si="20"/>
        <v>3</v>
      </c>
      <c r="AL51" s="382">
        <f t="shared" si="21"/>
        <v>0</v>
      </c>
      <c r="AM51" s="382">
        <f t="shared" si="22"/>
        <v>0</v>
      </c>
      <c r="AN51" s="383">
        <f t="shared" si="23"/>
        <v>0</v>
      </c>
      <c r="AO51" s="401">
        <f t="shared" si="24"/>
        <v>3</v>
      </c>
      <c r="AP51" s="395">
        <f t="shared" si="25"/>
        <v>3</v>
      </c>
      <c r="AQ51" s="418">
        <f t="shared" si="26"/>
        <v>3</v>
      </c>
    </row>
    <row r="52" spans="2:43" ht="18" customHeight="1">
      <c r="B52" s="570" t="s">
        <v>363</v>
      </c>
      <c r="C52" s="565" t="s">
        <v>378</v>
      </c>
      <c r="D52" s="984" t="s">
        <v>395</v>
      </c>
      <c r="E52" s="984"/>
      <c r="F52" s="14" t="s">
        <v>396</v>
      </c>
      <c r="G52" s="686" t="s">
        <v>213</v>
      </c>
      <c r="H52" s="689" t="s">
        <v>213</v>
      </c>
      <c r="I52" s="689" t="s">
        <v>213</v>
      </c>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90"/>
      <c r="AK52" s="391">
        <f t="shared" si="20"/>
        <v>3</v>
      </c>
      <c r="AL52" s="382">
        <f t="shared" si="21"/>
        <v>0</v>
      </c>
      <c r="AM52" s="382">
        <f t="shared" si="22"/>
        <v>0</v>
      </c>
      <c r="AN52" s="383">
        <f t="shared" si="23"/>
        <v>0</v>
      </c>
      <c r="AO52" s="401">
        <f t="shared" si="24"/>
        <v>3</v>
      </c>
      <c r="AP52" s="395">
        <f t="shared" si="25"/>
        <v>3</v>
      </c>
      <c r="AQ52" s="418">
        <f t="shared" si="26"/>
        <v>3</v>
      </c>
    </row>
    <row r="53" spans="2:43" ht="18" customHeight="1">
      <c r="B53" s="570" t="s">
        <v>363</v>
      </c>
      <c r="C53" s="565" t="s">
        <v>379</v>
      </c>
      <c r="D53" s="984" t="s">
        <v>395</v>
      </c>
      <c r="E53" s="984"/>
      <c r="F53" s="14" t="s">
        <v>396</v>
      </c>
      <c r="G53" s="686" t="s">
        <v>213</v>
      </c>
      <c r="H53" s="689" t="s">
        <v>213</v>
      </c>
      <c r="I53" s="689" t="s">
        <v>213</v>
      </c>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90"/>
      <c r="AK53" s="391">
        <f t="shared" si="20"/>
        <v>3</v>
      </c>
      <c r="AL53" s="382">
        <f t="shared" si="21"/>
        <v>0</v>
      </c>
      <c r="AM53" s="382">
        <f t="shared" si="22"/>
        <v>0</v>
      </c>
      <c r="AN53" s="383">
        <f t="shared" si="23"/>
        <v>0</v>
      </c>
      <c r="AO53" s="401">
        <f t="shared" si="24"/>
        <v>3</v>
      </c>
      <c r="AP53" s="395">
        <f t="shared" si="25"/>
        <v>3</v>
      </c>
      <c r="AQ53" s="418">
        <f t="shared" si="26"/>
        <v>3</v>
      </c>
    </row>
    <row r="54" spans="2:43" ht="18" customHeight="1">
      <c r="B54" s="570" t="s">
        <v>363</v>
      </c>
      <c r="C54" s="565" t="s">
        <v>380</v>
      </c>
      <c r="D54" s="984" t="s">
        <v>395</v>
      </c>
      <c r="E54" s="984"/>
      <c r="F54" s="14" t="s">
        <v>396</v>
      </c>
      <c r="G54" s="686" t="s">
        <v>213</v>
      </c>
      <c r="H54" s="689" t="s">
        <v>213</v>
      </c>
      <c r="I54" s="689" t="s">
        <v>213</v>
      </c>
      <c r="J54" s="689"/>
      <c r="K54" s="689"/>
      <c r="L54" s="689"/>
      <c r="M54" s="689"/>
      <c r="N54" s="689"/>
      <c r="O54" s="689"/>
      <c r="P54" s="689"/>
      <c r="Q54" s="689"/>
      <c r="R54" s="689"/>
      <c r="S54" s="689"/>
      <c r="T54" s="689"/>
      <c r="U54" s="689"/>
      <c r="V54" s="689"/>
      <c r="W54" s="689"/>
      <c r="X54" s="689"/>
      <c r="Y54" s="689"/>
      <c r="Z54" s="689"/>
      <c r="AA54" s="689"/>
      <c r="AB54" s="689"/>
      <c r="AC54" s="689"/>
      <c r="AD54" s="689"/>
      <c r="AE54" s="689"/>
      <c r="AF54" s="689"/>
      <c r="AG54" s="689"/>
      <c r="AH54" s="689"/>
      <c r="AI54" s="689"/>
      <c r="AJ54" s="690"/>
      <c r="AK54" s="391">
        <f t="shared" si="20"/>
        <v>3</v>
      </c>
      <c r="AL54" s="382">
        <f t="shared" si="21"/>
        <v>0</v>
      </c>
      <c r="AM54" s="382">
        <f t="shared" si="22"/>
        <v>0</v>
      </c>
      <c r="AN54" s="383">
        <f t="shared" si="23"/>
        <v>0</v>
      </c>
      <c r="AO54" s="401">
        <f t="shared" si="24"/>
        <v>3</v>
      </c>
      <c r="AP54" s="395">
        <f t="shared" si="25"/>
        <v>3</v>
      </c>
      <c r="AQ54" s="418">
        <f t="shared" si="26"/>
        <v>3</v>
      </c>
    </row>
    <row r="55" spans="2:43" ht="18" customHeight="1">
      <c r="B55" s="570" t="s">
        <v>364</v>
      </c>
      <c r="C55" s="565" t="s">
        <v>381</v>
      </c>
      <c r="D55" s="984" t="s">
        <v>395</v>
      </c>
      <c r="E55" s="984"/>
      <c r="F55" s="14" t="s">
        <v>396</v>
      </c>
      <c r="G55" s="686" t="s">
        <v>213</v>
      </c>
      <c r="H55" s="689" t="s">
        <v>213</v>
      </c>
      <c r="I55" s="689" t="s">
        <v>213</v>
      </c>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90"/>
      <c r="AK55" s="391">
        <f t="shared" si="20"/>
        <v>3</v>
      </c>
      <c r="AL55" s="382">
        <f t="shared" si="21"/>
        <v>0</v>
      </c>
      <c r="AM55" s="382">
        <f t="shared" si="22"/>
        <v>0</v>
      </c>
      <c r="AN55" s="383">
        <f t="shared" si="23"/>
        <v>0</v>
      </c>
      <c r="AO55" s="401">
        <f t="shared" si="24"/>
        <v>3</v>
      </c>
      <c r="AP55" s="395">
        <f t="shared" si="25"/>
        <v>3</v>
      </c>
      <c r="AQ55" s="418">
        <f t="shared" si="26"/>
        <v>3</v>
      </c>
    </row>
    <row r="56" spans="2:43" ht="18" customHeight="1">
      <c r="B56" s="570" t="s">
        <v>364</v>
      </c>
      <c r="C56" s="565" t="s">
        <v>369</v>
      </c>
      <c r="D56" s="984" t="s">
        <v>395</v>
      </c>
      <c r="E56" s="984"/>
      <c r="F56" s="14" t="s">
        <v>396</v>
      </c>
      <c r="G56" s="686" t="s">
        <v>213</v>
      </c>
      <c r="H56" s="689" t="s">
        <v>217</v>
      </c>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90"/>
      <c r="AK56" s="391">
        <f t="shared" si="20"/>
        <v>1</v>
      </c>
      <c r="AL56" s="382">
        <f t="shared" si="21"/>
        <v>0</v>
      </c>
      <c r="AM56" s="382">
        <f t="shared" si="22"/>
        <v>1</v>
      </c>
      <c r="AN56" s="383">
        <f t="shared" si="23"/>
        <v>0</v>
      </c>
      <c r="AO56" s="401">
        <f t="shared" si="24"/>
        <v>2</v>
      </c>
      <c r="AP56" s="395">
        <f t="shared" si="25"/>
        <v>1</v>
      </c>
      <c r="AQ56" s="418">
        <f t="shared" si="26"/>
        <v>2</v>
      </c>
    </row>
    <row r="57" spans="2:43" ht="18" customHeight="1">
      <c r="B57" s="570" t="s">
        <v>364</v>
      </c>
      <c r="C57" s="565" t="s">
        <v>370</v>
      </c>
      <c r="D57" s="984" t="s">
        <v>395</v>
      </c>
      <c r="E57" s="984"/>
      <c r="F57" s="14" t="s">
        <v>396</v>
      </c>
      <c r="G57" s="686" t="s">
        <v>213</v>
      </c>
      <c r="H57" s="689" t="s">
        <v>217</v>
      </c>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90"/>
      <c r="AK57" s="391">
        <f t="shared" si="20"/>
        <v>1</v>
      </c>
      <c r="AL57" s="382">
        <f t="shared" si="21"/>
        <v>0</v>
      </c>
      <c r="AM57" s="382">
        <f t="shared" si="22"/>
        <v>1</v>
      </c>
      <c r="AN57" s="383">
        <f t="shared" si="23"/>
        <v>0</v>
      </c>
      <c r="AO57" s="401">
        <f t="shared" si="24"/>
        <v>2</v>
      </c>
      <c r="AP57" s="395">
        <f t="shared" si="25"/>
        <v>1</v>
      </c>
      <c r="AQ57" s="418">
        <f t="shared" si="26"/>
        <v>2</v>
      </c>
    </row>
    <row r="58" spans="2:43" ht="18" customHeight="1">
      <c r="B58" s="570" t="s">
        <v>364</v>
      </c>
      <c r="C58" s="565" t="s">
        <v>382</v>
      </c>
      <c r="D58" s="984" t="s">
        <v>395</v>
      </c>
      <c r="E58" s="984"/>
      <c r="F58" s="14" t="s">
        <v>396</v>
      </c>
      <c r="G58" s="686" t="s">
        <v>213</v>
      </c>
      <c r="H58" s="689" t="s">
        <v>213</v>
      </c>
      <c r="I58" s="689" t="s">
        <v>213</v>
      </c>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90"/>
      <c r="AK58" s="391">
        <f t="shared" si="20"/>
        <v>3</v>
      </c>
      <c r="AL58" s="382">
        <f t="shared" si="21"/>
        <v>0</v>
      </c>
      <c r="AM58" s="382">
        <f t="shared" si="22"/>
        <v>0</v>
      </c>
      <c r="AN58" s="383">
        <f t="shared" si="23"/>
        <v>0</v>
      </c>
      <c r="AO58" s="401">
        <f t="shared" si="24"/>
        <v>3</v>
      </c>
      <c r="AP58" s="395">
        <f t="shared" si="25"/>
        <v>3</v>
      </c>
      <c r="AQ58" s="418">
        <f t="shared" si="26"/>
        <v>3</v>
      </c>
    </row>
    <row r="59" spans="2:43" ht="18" customHeight="1">
      <c r="B59" s="570" t="s">
        <v>365</v>
      </c>
      <c r="C59" s="565" t="s">
        <v>371</v>
      </c>
      <c r="D59" s="984" t="s">
        <v>395</v>
      </c>
      <c r="E59" s="984"/>
      <c r="F59" s="14" t="s">
        <v>478</v>
      </c>
      <c r="G59" s="686"/>
      <c r="H59" s="689"/>
      <c r="I59" s="689" t="s">
        <v>213</v>
      </c>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90"/>
      <c r="AK59" s="391">
        <f t="shared" si="20"/>
        <v>1</v>
      </c>
      <c r="AL59" s="382">
        <f t="shared" si="21"/>
        <v>0</v>
      </c>
      <c r="AM59" s="382">
        <f t="shared" si="22"/>
        <v>0</v>
      </c>
      <c r="AN59" s="383">
        <f t="shared" si="23"/>
        <v>0</v>
      </c>
      <c r="AO59" s="401">
        <f t="shared" si="24"/>
        <v>1</v>
      </c>
      <c r="AP59" s="395">
        <f t="shared" si="25"/>
        <v>1</v>
      </c>
      <c r="AQ59" s="418">
        <f t="shared" si="26"/>
        <v>1</v>
      </c>
    </row>
    <row r="60" spans="2:43" ht="18" customHeight="1">
      <c r="B60" s="570" t="s">
        <v>365</v>
      </c>
      <c r="C60" s="565" t="s">
        <v>372</v>
      </c>
      <c r="D60" s="984" t="s">
        <v>395</v>
      </c>
      <c r="E60" s="984"/>
      <c r="F60" s="14" t="s">
        <v>478</v>
      </c>
      <c r="G60" s="686"/>
      <c r="H60" s="689"/>
      <c r="I60" s="689" t="s">
        <v>213</v>
      </c>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90"/>
      <c r="AK60" s="391">
        <f t="shared" si="20"/>
        <v>1</v>
      </c>
      <c r="AL60" s="382">
        <f t="shared" si="21"/>
        <v>0</v>
      </c>
      <c r="AM60" s="382">
        <f t="shared" si="22"/>
        <v>0</v>
      </c>
      <c r="AN60" s="383">
        <f t="shared" si="23"/>
        <v>0</v>
      </c>
      <c r="AO60" s="401">
        <f t="shared" si="24"/>
        <v>1</v>
      </c>
      <c r="AP60" s="395">
        <f t="shared" si="25"/>
        <v>1</v>
      </c>
      <c r="AQ60" s="418">
        <f t="shared" si="26"/>
        <v>1</v>
      </c>
    </row>
    <row r="61" spans="2:43" ht="18" customHeight="1">
      <c r="B61" s="570"/>
      <c r="C61" s="565"/>
      <c r="D61" s="984"/>
      <c r="E61" s="984"/>
      <c r="F61" s="14"/>
      <c r="G61" s="686"/>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90"/>
      <c r="AK61" s="391">
        <f t="shared" si="20"/>
        <v>0</v>
      </c>
      <c r="AL61" s="382">
        <f t="shared" si="21"/>
        <v>0</v>
      </c>
      <c r="AM61" s="382">
        <f t="shared" si="22"/>
        <v>0</v>
      </c>
      <c r="AN61" s="383">
        <f t="shared" si="23"/>
        <v>0</v>
      </c>
      <c r="AO61" s="401">
        <f t="shared" si="24"/>
        <v>0</v>
      </c>
      <c r="AP61" s="395">
        <f t="shared" si="25"/>
        <v>0</v>
      </c>
      <c r="AQ61" s="418">
        <f t="shared" si="26"/>
        <v>0</v>
      </c>
    </row>
    <row r="62" spans="2:43" ht="18" customHeight="1">
      <c r="B62" s="570"/>
      <c r="C62" s="565"/>
      <c r="D62" s="984"/>
      <c r="E62" s="984"/>
      <c r="F62" s="14"/>
      <c r="G62" s="686"/>
      <c r="H62" s="689"/>
      <c r="I62" s="689"/>
      <c r="J62" s="689"/>
      <c r="K62" s="689"/>
      <c r="L62" s="689"/>
      <c r="M62" s="689"/>
      <c r="N62" s="689"/>
      <c r="O62" s="689"/>
      <c r="P62" s="689"/>
      <c r="Q62" s="689"/>
      <c r="R62" s="689"/>
      <c r="S62" s="689"/>
      <c r="T62" s="689"/>
      <c r="U62" s="689"/>
      <c r="V62" s="689"/>
      <c r="W62" s="689"/>
      <c r="X62" s="689"/>
      <c r="Y62" s="689"/>
      <c r="Z62" s="689"/>
      <c r="AA62" s="689"/>
      <c r="AB62" s="689"/>
      <c r="AC62" s="689"/>
      <c r="AD62" s="689"/>
      <c r="AE62" s="689"/>
      <c r="AF62" s="689"/>
      <c r="AG62" s="689"/>
      <c r="AH62" s="689"/>
      <c r="AI62" s="689"/>
      <c r="AJ62" s="690"/>
      <c r="AK62" s="391">
        <f t="shared" si="20"/>
        <v>0</v>
      </c>
      <c r="AL62" s="382">
        <f t="shared" si="21"/>
        <v>0</v>
      </c>
      <c r="AM62" s="382">
        <f t="shared" si="22"/>
        <v>0</v>
      </c>
      <c r="AN62" s="383">
        <f t="shared" si="23"/>
        <v>0</v>
      </c>
      <c r="AO62" s="401">
        <f t="shared" si="24"/>
        <v>0</v>
      </c>
      <c r="AP62" s="395">
        <f t="shared" si="25"/>
        <v>0</v>
      </c>
      <c r="AQ62" s="418">
        <f t="shared" si="26"/>
        <v>0</v>
      </c>
    </row>
    <row r="63" spans="2:43" ht="18" customHeight="1">
      <c r="B63" s="570"/>
      <c r="C63" s="565"/>
      <c r="D63" s="984"/>
      <c r="E63" s="984"/>
      <c r="F63" s="14"/>
      <c r="G63" s="686"/>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90"/>
      <c r="AK63" s="391">
        <f t="shared" si="20"/>
        <v>0</v>
      </c>
      <c r="AL63" s="382">
        <f t="shared" si="21"/>
        <v>0</v>
      </c>
      <c r="AM63" s="382">
        <f t="shared" si="22"/>
        <v>0</v>
      </c>
      <c r="AN63" s="383">
        <f t="shared" si="23"/>
        <v>0</v>
      </c>
      <c r="AO63" s="401">
        <f t="shared" si="24"/>
        <v>0</v>
      </c>
      <c r="AP63" s="395">
        <f t="shared" si="25"/>
        <v>0</v>
      </c>
      <c r="AQ63" s="418">
        <f t="shared" si="26"/>
        <v>0</v>
      </c>
    </row>
    <row r="64" spans="2:43" ht="18" customHeight="1">
      <c r="B64" s="570"/>
      <c r="C64" s="565"/>
      <c r="D64" s="984"/>
      <c r="E64" s="984"/>
      <c r="F64" s="14"/>
      <c r="G64" s="686"/>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90"/>
      <c r="AK64" s="391">
        <f t="shared" si="20"/>
        <v>0</v>
      </c>
      <c r="AL64" s="382">
        <f t="shared" si="21"/>
        <v>0</v>
      </c>
      <c r="AM64" s="382">
        <f t="shared" si="22"/>
        <v>0</v>
      </c>
      <c r="AN64" s="383">
        <f t="shared" si="23"/>
        <v>0</v>
      </c>
      <c r="AO64" s="401">
        <f t="shared" si="24"/>
        <v>0</v>
      </c>
      <c r="AP64" s="395">
        <f t="shared" si="25"/>
        <v>0</v>
      </c>
      <c r="AQ64" s="418">
        <f t="shared" si="26"/>
        <v>0</v>
      </c>
    </row>
    <row r="65" spans="2:43" ht="18" customHeight="1">
      <c r="B65" s="569"/>
      <c r="C65" s="567"/>
      <c r="D65" s="985"/>
      <c r="E65" s="985"/>
      <c r="F65" s="14"/>
      <c r="G65" s="686"/>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90"/>
      <c r="AK65" s="392">
        <f t="shared" si="20"/>
        <v>0</v>
      </c>
      <c r="AL65" s="384">
        <f t="shared" si="21"/>
        <v>0</v>
      </c>
      <c r="AM65" s="384">
        <f t="shared" si="22"/>
        <v>0</v>
      </c>
      <c r="AN65" s="385">
        <f t="shared" si="23"/>
        <v>0</v>
      </c>
      <c r="AO65" s="402">
        <f t="shared" si="24"/>
        <v>0</v>
      </c>
      <c r="AP65" s="396">
        <f t="shared" si="25"/>
        <v>0</v>
      </c>
      <c r="AQ65" s="418">
        <f t="shared" si="26"/>
        <v>0</v>
      </c>
    </row>
    <row r="66" spans="2:43" ht="18" customHeight="1">
      <c r="F66" s="378" t="s">
        <v>222</v>
      </c>
      <c r="G66" s="379">
        <f>COUNTIF(G47:G65,$AK$46)</f>
        <v>12</v>
      </c>
      <c r="H66" s="379">
        <f t="shared" ref="H66:T66" si="27">COUNTIF(H47:H65,$AK$46)</f>
        <v>10</v>
      </c>
      <c r="I66" s="379">
        <f t="shared" si="27"/>
        <v>12</v>
      </c>
      <c r="J66" s="379">
        <f t="shared" si="27"/>
        <v>0</v>
      </c>
      <c r="K66" s="379">
        <f t="shared" si="27"/>
        <v>0</v>
      </c>
      <c r="L66" s="379">
        <f t="shared" si="27"/>
        <v>0</v>
      </c>
      <c r="M66" s="379">
        <f t="shared" si="27"/>
        <v>0</v>
      </c>
      <c r="N66" s="379">
        <f t="shared" si="27"/>
        <v>0</v>
      </c>
      <c r="O66" s="379">
        <f t="shared" si="27"/>
        <v>0</v>
      </c>
      <c r="P66" s="379">
        <f t="shared" si="27"/>
        <v>0</v>
      </c>
      <c r="Q66" s="379">
        <f t="shared" si="27"/>
        <v>0</v>
      </c>
      <c r="R66" s="379">
        <f t="shared" si="27"/>
        <v>0</v>
      </c>
      <c r="S66" s="379">
        <f t="shared" si="27"/>
        <v>0</v>
      </c>
      <c r="T66" s="379">
        <f t="shared" si="27"/>
        <v>0</v>
      </c>
      <c r="U66" s="379">
        <f t="shared" ref="U66:V66" si="28">COUNTIF(U47:U65,$AK$46)</f>
        <v>0</v>
      </c>
      <c r="V66" s="379">
        <f t="shared" si="28"/>
        <v>0</v>
      </c>
      <c r="W66" s="379">
        <f t="shared" ref="W66:AJ66" si="29">COUNTIF(W47:W65,$AK$46)</f>
        <v>0</v>
      </c>
      <c r="X66" s="379">
        <f t="shared" si="29"/>
        <v>0</v>
      </c>
      <c r="Y66" s="379">
        <f t="shared" si="29"/>
        <v>0</v>
      </c>
      <c r="Z66" s="379">
        <f t="shared" si="29"/>
        <v>0</v>
      </c>
      <c r="AA66" s="379">
        <f t="shared" si="29"/>
        <v>0</v>
      </c>
      <c r="AB66" s="379">
        <f t="shared" si="29"/>
        <v>0</v>
      </c>
      <c r="AC66" s="379">
        <f t="shared" si="29"/>
        <v>0</v>
      </c>
      <c r="AD66" s="379">
        <f t="shared" si="29"/>
        <v>0</v>
      </c>
      <c r="AE66" s="379">
        <f t="shared" si="29"/>
        <v>0</v>
      </c>
      <c r="AF66" s="379">
        <f t="shared" si="29"/>
        <v>0</v>
      </c>
      <c r="AG66" s="379">
        <f t="shared" si="29"/>
        <v>0</v>
      </c>
      <c r="AH66" s="379">
        <f t="shared" si="29"/>
        <v>0</v>
      </c>
      <c r="AI66" s="379">
        <f t="shared" si="29"/>
        <v>0</v>
      </c>
      <c r="AJ66" s="380">
        <f t="shared" si="29"/>
        <v>0</v>
      </c>
      <c r="AK66" s="15"/>
    </row>
    <row r="67" spans="2:43" ht="18" customHeight="1">
      <c r="F67" s="381" t="s">
        <v>223</v>
      </c>
      <c r="G67" s="382">
        <f t="shared" ref="G67:T67" si="30">COUNTIF(G47:G65,$AL$46)</f>
        <v>0</v>
      </c>
      <c r="H67" s="382">
        <f t="shared" si="30"/>
        <v>0</v>
      </c>
      <c r="I67" s="382">
        <f t="shared" si="30"/>
        <v>0</v>
      </c>
      <c r="J67" s="382">
        <f t="shared" si="30"/>
        <v>0</v>
      </c>
      <c r="K67" s="382">
        <f t="shared" si="30"/>
        <v>0</v>
      </c>
      <c r="L67" s="382">
        <f t="shared" si="30"/>
        <v>0</v>
      </c>
      <c r="M67" s="382">
        <f t="shared" si="30"/>
        <v>0</v>
      </c>
      <c r="N67" s="382">
        <f t="shared" si="30"/>
        <v>0</v>
      </c>
      <c r="O67" s="382">
        <f t="shared" si="30"/>
        <v>0</v>
      </c>
      <c r="P67" s="382">
        <f t="shared" si="30"/>
        <v>0</v>
      </c>
      <c r="Q67" s="382">
        <f t="shared" si="30"/>
        <v>0</v>
      </c>
      <c r="R67" s="382">
        <f t="shared" si="30"/>
        <v>0</v>
      </c>
      <c r="S67" s="382">
        <f t="shared" si="30"/>
        <v>0</v>
      </c>
      <c r="T67" s="382">
        <f t="shared" si="30"/>
        <v>0</v>
      </c>
      <c r="U67" s="382">
        <f t="shared" ref="U67:V67" si="31">COUNTIF(U47:U65,$AL$46)</f>
        <v>0</v>
      </c>
      <c r="V67" s="382">
        <f t="shared" si="31"/>
        <v>0</v>
      </c>
      <c r="W67" s="382">
        <f t="shared" ref="W67:AJ67" si="32">COUNTIF(W47:W65,$AL$46)</f>
        <v>0</v>
      </c>
      <c r="X67" s="382">
        <f t="shared" si="32"/>
        <v>0</v>
      </c>
      <c r="Y67" s="382">
        <f t="shared" si="32"/>
        <v>0</v>
      </c>
      <c r="Z67" s="382">
        <f t="shared" si="32"/>
        <v>0</v>
      </c>
      <c r="AA67" s="382">
        <f t="shared" si="32"/>
        <v>0</v>
      </c>
      <c r="AB67" s="382">
        <f t="shared" si="32"/>
        <v>0</v>
      </c>
      <c r="AC67" s="382">
        <f t="shared" si="32"/>
        <v>0</v>
      </c>
      <c r="AD67" s="382">
        <f t="shared" si="32"/>
        <v>0</v>
      </c>
      <c r="AE67" s="382">
        <f t="shared" si="32"/>
        <v>0</v>
      </c>
      <c r="AF67" s="382">
        <f t="shared" si="32"/>
        <v>0</v>
      </c>
      <c r="AG67" s="382">
        <f t="shared" si="32"/>
        <v>0</v>
      </c>
      <c r="AH67" s="382">
        <f t="shared" si="32"/>
        <v>0</v>
      </c>
      <c r="AI67" s="382">
        <f t="shared" si="32"/>
        <v>0</v>
      </c>
      <c r="AJ67" s="383">
        <f t="shared" si="32"/>
        <v>0</v>
      </c>
      <c r="AK67" s="15"/>
    </row>
    <row r="68" spans="2:43" ht="18" customHeight="1">
      <c r="F68" s="381" t="s">
        <v>282</v>
      </c>
      <c r="G68" s="382">
        <f t="shared" ref="G68:AJ68" si="33">COUNTIF(G47:G65,$AM$46)</f>
        <v>0</v>
      </c>
      <c r="H68" s="382">
        <f t="shared" si="33"/>
        <v>2</v>
      </c>
      <c r="I68" s="382">
        <f t="shared" si="33"/>
        <v>0</v>
      </c>
      <c r="J68" s="382">
        <f t="shared" si="33"/>
        <v>0</v>
      </c>
      <c r="K68" s="382">
        <f t="shared" si="33"/>
        <v>0</v>
      </c>
      <c r="L68" s="382">
        <f t="shared" si="33"/>
        <v>0</v>
      </c>
      <c r="M68" s="382">
        <f t="shared" si="33"/>
        <v>0</v>
      </c>
      <c r="N68" s="382">
        <f t="shared" si="33"/>
        <v>0</v>
      </c>
      <c r="O68" s="382">
        <f t="shared" si="33"/>
        <v>0</v>
      </c>
      <c r="P68" s="382">
        <f t="shared" si="33"/>
        <v>0</v>
      </c>
      <c r="Q68" s="382">
        <f t="shared" si="33"/>
        <v>0</v>
      </c>
      <c r="R68" s="382">
        <f t="shared" si="33"/>
        <v>0</v>
      </c>
      <c r="S68" s="382">
        <f t="shared" si="33"/>
        <v>0</v>
      </c>
      <c r="T68" s="382">
        <f t="shared" si="33"/>
        <v>0</v>
      </c>
      <c r="U68" s="382">
        <f t="shared" si="33"/>
        <v>0</v>
      </c>
      <c r="V68" s="382">
        <f t="shared" si="33"/>
        <v>0</v>
      </c>
      <c r="W68" s="382">
        <f t="shared" si="33"/>
        <v>0</v>
      </c>
      <c r="X68" s="382">
        <f t="shared" si="33"/>
        <v>0</v>
      </c>
      <c r="Y68" s="382">
        <f t="shared" si="33"/>
        <v>0</v>
      </c>
      <c r="Z68" s="382">
        <f t="shared" si="33"/>
        <v>0</v>
      </c>
      <c r="AA68" s="382">
        <f t="shared" si="33"/>
        <v>0</v>
      </c>
      <c r="AB68" s="382">
        <f t="shared" si="33"/>
        <v>0</v>
      </c>
      <c r="AC68" s="382">
        <f t="shared" si="33"/>
        <v>0</v>
      </c>
      <c r="AD68" s="382">
        <f t="shared" si="33"/>
        <v>0</v>
      </c>
      <c r="AE68" s="382">
        <f t="shared" si="33"/>
        <v>0</v>
      </c>
      <c r="AF68" s="382">
        <f t="shared" si="33"/>
        <v>0</v>
      </c>
      <c r="AG68" s="382">
        <f t="shared" si="33"/>
        <v>0</v>
      </c>
      <c r="AH68" s="382">
        <f t="shared" si="33"/>
        <v>0</v>
      </c>
      <c r="AI68" s="382">
        <f t="shared" si="33"/>
        <v>0</v>
      </c>
      <c r="AJ68" s="383">
        <f t="shared" si="33"/>
        <v>0</v>
      </c>
      <c r="AK68" s="15"/>
    </row>
    <row r="69" spans="2:43" ht="18" customHeight="1">
      <c r="F69" s="561" t="s">
        <v>281</v>
      </c>
      <c r="G69" s="384">
        <f t="shared" ref="G69:AJ69" si="34">COUNTIF(G47:G65,$AN$46)</f>
        <v>0</v>
      </c>
      <c r="H69" s="384">
        <f t="shared" si="34"/>
        <v>0</v>
      </c>
      <c r="I69" s="384">
        <f t="shared" si="34"/>
        <v>0</v>
      </c>
      <c r="J69" s="384">
        <f t="shared" si="34"/>
        <v>0</v>
      </c>
      <c r="K69" s="384">
        <f t="shared" si="34"/>
        <v>0</v>
      </c>
      <c r="L69" s="384">
        <f t="shared" si="34"/>
        <v>0</v>
      </c>
      <c r="M69" s="384">
        <f t="shared" si="34"/>
        <v>0</v>
      </c>
      <c r="N69" s="384">
        <f t="shared" si="34"/>
        <v>0</v>
      </c>
      <c r="O69" s="384">
        <f t="shared" si="34"/>
        <v>0</v>
      </c>
      <c r="P69" s="384">
        <f t="shared" si="34"/>
        <v>0</v>
      </c>
      <c r="Q69" s="384">
        <f t="shared" si="34"/>
        <v>0</v>
      </c>
      <c r="R69" s="384">
        <f t="shared" si="34"/>
        <v>0</v>
      </c>
      <c r="S69" s="384">
        <f t="shared" si="34"/>
        <v>0</v>
      </c>
      <c r="T69" s="384">
        <f t="shared" si="34"/>
        <v>0</v>
      </c>
      <c r="U69" s="384">
        <f t="shared" si="34"/>
        <v>0</v>
      </c>
      <c r="V69" s="384">
        <f t="shared" si="34"/>
        <v>0</v>
      </c>
      <c r="W69" s="384">
        <f t="shared" si="34"/>
        <v>0</v>
      </c>
      <c r="X69" s="384">
        <f t="shared" si="34"/>
        <v>0</v>
      </c>
      <c r="Y69" s="384">
        <f t="shared" si="34"/>
        <v>0</v>
      </c>
      <c r="Z69" s="384">
        <f t="shared" si="34"/>
        <v>0</v>
      </c>
      <c r="AA69" s="384">
        <f t="shared" si="34"/>
        <v>0</v>
      </c>
      <c r="AB69" s="384">
        <f t="shared" si="34"/>
        <v>0</v>
      </c>
      <c r="AC69" s="384">
        <f t="shared" si="34"/>
        <v>0</v>
      </c>
      <c r="AD69" s="384">
        <f t="shared" si="34"/>
        <v>0</v>
      </c>
      <c r="AE69" s="384">
        <f t="shared" si="34"/>
        <v>0</v>
      </c>
      <c r="AF69" s="384">
        <f t="shared" si="34"/>
        <v>0</v>
      </c>
      <c r="AG69" s="384">
        <f t="shared" si="34"/>
        <v>0</v>
      </c>
      <c r="AH69" s="384">
        <f t="shared" si="34"/>
        <v>0</v>
      </c>
      <c r="AI69" s="384">
        <f t="shared" si="34"/>
        <v>0</v>
      </c>
      <c r="AJ69" s="385">
        <f t="shared" si="34"/>
        <v>0</v>
      </c>
      <c r="AK69" s="15"/>
    </row>
    <row r="70" spans="2:43" ht="18" customHeight="1"/>
    <row r="71" spans="2:43" ht="18" customHeight="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row>
    <row r="72" spans="2:43" s="15" customFormat="1" ht="39.75" customHeight="1">
      <c r="B72" s="16" t="s">
        <v>30</v>
      </c>
      <c r="C72" s="17" t="s">
        <v>29</v>
      </c>
      <c r="D72" s="360">
        <v>3</v>
      </c>
      <c r="E72" s="530" t="s">
        <v>208</v>
      </c>
      <c r="F72" s="18"/>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20"/>
    </row>
    <row r="73" spans="2:43" s="15" customFormat="1" ht="19.5" customHeight="1">
      <c r="B73" s="977" t="s">
        <v>21</v>
      </c>
      <c r="C73" s="974" t="s">
        <v>234</v>
      </c>
      <c r="D73" s="978" t="s">
        <v>22</v>
      </c>
      <c r="E73" s="979"/>
      <c r="F73" s="989" t="s">
        <v>23</v>
      </c>
      <c r="G73" s="986" t="s">
        <v>24</v>
      </c>
      <c r="H73" s="986"/>
      <c r="I73" s="986"/>
      <c r="J73" s="986"/>
      <c r="K73" s="986"/>
      <c r="L73" s="986"/>
      <c r="M73" s="986"/>
      <c r="N73" s="986"/>
      <c r="O73" s="986"/>
      <c r="P73" s="986"/>
      <c r="Q73" s="986"/>
      <c r="R73" s="986"/>
      <c r="S73" s="986"/>
      <c r="T73" s="986"/>
      <c r="U73" s="986"/>
      <c r="V73" s="986"/>
      <c r="W73" s="986"/>
      <c r="X73" s="986"/>
      <c r="Y73" s="986"/>
      <c r="Z73" s="986"/>
      <c r="AA73" s="986"/>
      <c r="AB73" s="986"/>
      <c r="AC73" s="986"/>
      <c r="AD73" s="986"/>
      <c r="AE73" s="986"/>
      <c r="AF73" s="986"/>
      <c r="AG73" s="986"/>
      <c r="AH73" s="986"/>
      <c r="AI73" s="986"/>
      <c r="AJ73" s="987"/>
      <c r="AK73" s="376" t="s">
        <v>229</v>
      </c>
      <c r="AL73" s="377" t="s">
        <v>230</v>
      </c>
      <c r="AM73" s="377" t="s">
        <v>231</v>
      </c>
      <c r="AN73" s="404" t="s">
        <v>230</v>
      </c>
      <c r="AO73" s="11"/>
      <c r="AP73" s="11"/>
    </row>
    <row r="74" spans="2:43" s="15" customFormat="1" ht="19.5" customHeight="1">
      <c r="B74" s="972"/>
      <c r="C74" s="975"/>
      <c r="D74" s="980"/>
      <c r="E74" s="981"/>
      <c r="F74" s="990"/>
      <c r="G74" s="369"/>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13"/>
      <c r="AK74" s="409">
        <v>1100</v>
      </c>
      <c r="AL74" s="375">
        <v>1100</v>
      </c>
      <c r="AM74" s="375" t="s">
        <v>221</v>
      </c>
      <c r="AN74" s="405" t="s">
        <v>221</v>
      </c>
      <c r="AO74" s="403" t="s">
        <v>225</v>
      </c>
      <c r="AP74" s="548" t="s">
        <v>275</v>
      </c>
    </row>
    <row r="75" spans="2:43" s="15" customFormat="1" ht="19.5" customHeight="1">
      <c r="B75" s="973"/>
      <c r="C75" s="976"/>
      <c r="D75" s="982"/>
      <c r="E75" s="983"/>
      <c r="F75" s="991"/>
      <c r="G75" s="371">
        <v>45201</v>
      </c>
      <c r="H75" s="372">
        <v>45202</v>
      </c>
      <c r="I75" s="372">
        <v>45203</v>
      </c>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61"/>
      <c r="AK75" s="410" t="s">
        <v>25</v>
      </c>
      <c r="AL75" s="367" t="s">
        <v>26</v>
      </c>
      <c r="AM75" s="367" t="s">
        <v>219</v>
      </c>
      <c r="AN75" s="373" t="s">
        <v>220</v>
      </c>
      <c r="AO75" s="399" t="s">
        <v>27</v>
      </c>
      <c r="AP75" s="368" t="s">
        <v>27</v>
      </c>
    </row>
    <row r="76" spans="2:43" s="15" customFormat="1" ht="18" customHeight="1">
      <c r="B76" s="568" t="s">
        <v>366</v>
      </c>
      <c r="C76" s="563" t="s">
        <v>383</v>
      </c>
      <c r="D76" s="988" t="s">
        <v>387</v>
      </c>
      <c r="E76" s="988"/>
      <c r="F76" s="14" t="s">
        <v>396</v>
      </c>
      <c r="G76" s="686" t="s">
        <v>213</v>
      </c>
      <c r="H76" s="687" t="s">
        <v>213</v>
      </c>
      <c r="I76" s="687" t="s">
        <v>213</v>
      </c>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90"/>
      <c r="AK76" s="413">
        <f>COUNTIF(G76:AJ76,$AK$75)</f>
        <v>3</v>
      </c>
      <c r="AL76" s="379">
        <f>COUNTIF(G76:AJ76,$AL$75)</f>
        <v>0</v>
      </c>
      <c r="AM76" s="379">
        <f>COUNTIF($G76:$AJ76,$AM$75)</f>
        <v>0</v>
      </c>
      <c r="AN76" s="380">
        <f>COUNTIF($G76:$AJ76,$AN$75)</f>
        <v>0</v>
      </c>
      <c r="AO76" s="400">
        <f>SUM(AK76:AN76)</f>
        <v>3</v>
      </c>
      <c r="AP76" s="394">
        <f>AK76+AL76</f>
        <v>3</v>
      </c>
    </row>
    <row r="77" spans="2:43" ht="18" customHeight="1">
      <c r="B77" s="570" t="s">
        <v>367</v>
      </c>
      <c r="C77" s="565" t="s">
        <v>384</v>
      </c>
      <c r="D77" s="984" t="s">
        <v>388</v>
      </c>
      <c r="E77" s="984"/>
      <c r="F77" s="14" t="s">
        <v>396</v>
      </c>
      <c r="G77" s="686" t="s">
        <v>213</v>
      </c>
      <c r="H77" s="689" t="s">
        <v>213</v>
      </c>
      <c r="I77" s="689" t="s">
        <v>213</v>
      </c>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90"/>
      <c r="AK77" s="391">
        <f>COUNTIF(G77:AJ77,$AK$75)</f>
        <v>3</v>
      </c>
      <c r="AL77" s="382">
        <f>COUNTIF(G77:AJ77,$AL$75)</f>
        <v>0</v>
      </c>
      <c r="AM77" s="382">
        <f>COUNTIF($G77:$AJ77,$AM$75)</f>
        <v>0</v>
      </c>
      <c r="AN77" s="383">
        <f>COUNTIF($G77:$AJ77,$AN$75)</f>
        <v>0</v>
      </c>
      <c r="AO77" s="401">
        <f>SUM(AK77:AN77)</f>
        <v>3</v>
      </c>
      <c r="AP77" s="395">
        <f t="shared" ref="AP77" si="35">AK77+AL77</f>
        <v>3</v>
      </c>
    </row>
    <row r="78" spans="2:43" ht="18" customHeight="1">
      <c r="B78" s="569" t="s">
        <v>368</v>
      </c>
      <c r="C78" s="567" t="s">
        <v>385</v>
      </c>
      <c r="D78" s="985" t="s">
        <v>395</v>
      </c>
      <c r="E78" s="985"/>
      <c r="F78" s="14" t="s">
        <v>396</v>
      </c>
      <c r="G78" s="686" t="s">
        <v>213</v>
      </c>
      <c r="H78" s="689" t="s">
        <v>213</v>
      </c>
      <c r="I78" s="689" t="s">
        <v>213</v>
      </c>
      <c r="J78" s="689"/>
      <c r="K78" s="689"/>
      <c r="L78" s="689"/>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90"/>
      <c r="AK78" s="392">
        <f>COUNTIF(G78:AJ78,$AK$75)</f>
        <v>3</v>
      </c>
      <c r="AL78" s="384">
        <f>COUNTIF(G78:AJ78,$AL$75)</f>
        <v>0</v>
      </c>
      <c r="AM78" s="384">
        <f>COUNTIF($G78:$AJ78,$AM$75)</f>
        <v>0</v>
      </c>
      <c r="AN78" s="385">
        <f>COUNTIF($G78:$AJ78,$AN$75)</f>
        <v>0</v>
      </c>
      <c r="AO78" s="402">
        <f>SUM(AK78:AN78)</f>
        <v>3</v>
      </c>
      <c r="AP78" s="396">
        <f>AK78+AL78</f>
        <v>3</v>
      </c>
    </row>
    <row r="79" spans="2:43" ht="18" customHeight="1">
      <c r="F79" s="378" t="s">
        <v>222</v>
      </c>
      <c r="G79" s="379">
        <f t="shared" ref="G79:T79" si="36">COUNTIF(G76:G78,$AK$75)</f>
        <v>3</v>
      </c>
      <c r="H79" s="379">
        <f t="shared" si="36"/>
        <v>3</v>
      </c>
      <c r="I79" s="379">
        <f t="shared" si="36"/>
        <v>3</v>
      </c>
      <c r="J79" s="379">
        <f t="shared" si="36"/>
        <v>0</v>
      </c>
      <c r="K79" s="379">
        <f t="shared" si="36"/>
        <v>0</v>
      </c>
      <c r="L79" s="379">
        <f t="shared" si="36"/>
        <v>0</v>
      </c>
      <c r="M79" s="379">
        <f t="shared" si="36"/>
        <v>0</v>
      </c>
      <c r="N79" s="379">
        <f t="shared" si="36"/>
        <v>0</v>
      </c>
      <c r="O79" s="379">
        <f t="shared" si="36"/>
        <v>0</v>
      </c>
      <c r="P79" s="379">
        <f t="shared" si="36"/>
        <v>0</v>
      </c>
      <c r="Q79" s="379">
        <f t="shared" si="36"/>
        <v>0</v>
      </c>
      <c r="R79" s="379">
        <f t="shared" si="36"/>
        <v>0</v>
      </c>
      <c r="S79" s="379">
        <f t="shared" si="36"/>
        <v>0</v>
      </c>
      <c r="T79" s="379">
        <f t="shared" si="36"/>
        <v>0</v>
      </c>
      <c r="U79" s="379">
        <f t="shared" ref="U79:V79" si="37">COUNTIF(U76:U78,$AK$75)</f>
        <v>0</v>
      </c>
      <c r="V79" s="379">
        <f t="shared" si="37"/>
        <v>0</v>
      </c>
      <c r="W79" s="379">
        <f t="shared" ref="W79:AJ79" si="38">COUNTIF(W76:W78,$AK$75)</f>
        <v>0</v>
      </c>
      <c r="X79" s="379">
        <f t="shared" si="38"/>
        <v>0</v>
      </c>
      <c r="Y79" s="379">
        <f t="shared" si="38"/>
        <v>0</v>
      </c>
      <c r="Z79" s="379">
        <f t="shared" si="38"/>
        <v>0</v>
      </c>
      <c r="AA79" s="379">
        <f t="shared" si="38"/>
        <v>0</v>
      </c>
      <c r="AB79" s="379">
        <f t="shared" si="38"/>
        <v>0</v>
      </c>
      <c r="AC79" s="379">
        <f t="shared" si="38"/>
        <v>0</v>
      </c>
      <c r="AD79" s="379">
        <f t="shared" si="38"/>
        <v>0</v>
      </c>
      <c r="AE79" s="379">
        <f t="shared" si="38"/>
        <v>0</v>
      </c>
      <c r="AF79" s="379">
        <f t="shared" si="38"/>
        <v>0</v>
      </c>
      <c r="AG79" s="379">
        <f t="shared" si="38"/>
        <v>0</v>
      </c>
      <c r="AH79" s="379">
        <f t="shared" si="38"/>
        <v>0</v>
      </c>
      <c r="AI79" s="379">
        <f t="shared" si="38"/>
        <v>0</v>
      </c>
      <c r="AJ79" s="380">
        <f t="shared" si="38"/>
        <v>0</v>
      </c>
    </row>
    <row r="80" spans="2:43" ht="18" customHeight="1">
      <c r="F80" s="381" t="s">
        <v>223</v>
      </c>
      <c r="G80" s="382">
        <f t="shared" ref="G80:T80" si="39">COUNTIF(G76:G78,$AL$75)</f>
        <v>0</v>
      </c>
      <c r="H80" s="382">
        <f t="shared" si="39"/>
        <v>0</v>
      </c>
      <c r="I80" s="382">
        <f t="shared" si="39"/>
        <v>0</v>
      </c>
      <c r="J80" s="382">
        <f t="shared" si="39"/>
        <v>0</v>
      </c>
      <c r="K80" s="382">
        <f t="shared" si="39"/>
        <v>0</v>
      </c>
      <c r="L80" s="382">
        <f t="shared" si="39"/>
        <v>0</v>
      </c>
      <c r="M80" s="382">
        <f t="shared" si="39"/>
        <v>0</v>
      </c>
      <c r="N80" s="382">
        <f t="shared" si="39"/>
        <v>0</v>
      </c>
      <c r="O80" s="382">
        <f t="shared" si="39"/>
        <v>0</v>
      </c>
      <c r="P80" s="382">
        <f t="shared" si="39"/>
        <v>0</v>
      </c>
      <c r="Q80" s="382">
        <f t="shared" si="39"/>
        <v>0</v>
      </c>
      <c r="R80" s="382">
        <f t="shared" si="39"/>
        <v>0</v>
      </c>
      <c r="S80" s="382">
        <f t="shared" si="39"/>
        <v>0</v>
      </c>
      <c r="T80" s="382">
        <f t="shared" si="39"/>
        <v>0</v>
      </c>
      <c r="U80" s="382">
        <f t="shared" ref="U80:V80" si="40">COUNTIF(U76:U78,$AL$75)</f>
        <v>0</v>
      </c>
      <c r="V80" s="382">
        <f t="shared" si="40"/>
        <v>0</v>
      </c>
      <c r="W80" s="382">
        <f t="shared" ref="W80:AJ80" si="41">COUNTIF(W76:W78,$AL$75)</f>
        <v>0</v>
      </c>
      <c r="X80" s="382">
        <f t="shared" si="41"/>
        <v>0</v>
      </c>
      <c r="Y80" s="382">
        <f t="shared" si="41"/>
        <v>0</v>
      </c>
      <c r="Z80" s="382">
        <f t="shared" si="41"/>
        <v>0</v>
      </c>
      <c r="AA80" s="382">
        <f t="shared" si="41"/>
        <v>0</v>
      </c>
      <c r="AB80" s="382">
        <f t="shared" si="41"/>
        <v>0</v>
      </c>
      <c r="AC80" s="382">
        <f t="shared" si="41"/>
        <v>0</v>
      </c>
      <c r="AD80" s="382">
        <f t="shared" si="41"/>
        <v>0</v>
      </c>
      <c r="AE80" s="382">
        <f t="shared" si="41"/>
        <v>0</v>
      </c>
      <c r="AF80" s="382">
        <f t="shared" si="41"/>
        <v>0</v>
      </c>
      <c r="AG80" s="382">
        <f t="shared" si="41"/>
        <v>0</v>
      </c>
      <c r="AH80" s="382">
        <f t="shared" si="41"/>
        <v>0</v>
      </c>
      <c r="AI80" s="382">
        <f t="shared" si="41"/>
        <v>0</v>
      </c>
      <c r="AJ80" s="383">
        <f t="shared" si="41"/>
        <v>0</v>
      </c>
    </row>
    <row r="81" spans="3:36" ht="18" customHeight="1">
      <c r="F81" s="381" t="s">
        <v>282</v>
      </c>
      <c r="G81" s="382">
        <f t="shared" ref="G81:T81" si="42">COUNTIF(G76:G78,$AM$75)</f>
        <v>0</v>
      </c>
      <c r="H81" s="382">
        <f t="shared" si="42"/>
        <v>0</v>
      </c>
      <c r="I81" s="382">
        <f t="shared" si="42"/>
        <v>0</v>
      </c>
      <c r="J81" s="382">
        <f t="shared" si="42"/>
        <v>0</v>
      </c>
      <c r="K81" s="382">
        <f t="shared" si="42"/>
        <v>0</v>
      </c>
      <c r="L81" s="382">
        <f t="shared" si="42"/>
        <v>0</v>
      </c>
      <c r="M81" s="382">
        <f t="shared" si="42"/>
        <v>0</v>
      </c>
      <c r="N81" s="382">
        <f t="shared" si="42"/>
        <v>0</v>
      </c>
      <c r="O81" s="382">
        <f t="shared" si="42"/>
        <v>0</v>
      </c>
      <c r="P81" s="382">
        <f t="shared" si="42"/>
        <v>0</v>
      </c>
      <c r="Q81" s="382">
        <f t="shared" si="42"/>
        <v>0</v>
      </c>
      <c r="R81" s="382">
        <f t="shared" si="42"/>
        <v>0</v>
      </c>
      <c r="S81" s="382">
        <f t="shared" si="42"/>
        <v>0</v>
      </c>
      <c r="T81" s="382">
        <f t="shared" si="42"/>
        <v>0</v>
      </c>
      <c r="U81" s="382">
        <f t="shared" ref="U81:V81" si="43">COUNTIF(U76:U78,$AM$75)</f>
        <v>0</v>
      </c>
      <c r="V81" s="382">
        <f t="shared" si="43"/>
        <v>0</v>
      </c>
      <c r="W81" s="382">
        <f t="shared" ref="W81:AJ81" si="44">COUNTIF(W76:W78,$AM$75)</f>
        <v>0</v>
      </c>
      <c r="X81" s="382">
        <f t="shared" si="44"/>
        <v>0</v>
      </c>
      <c r="Y81" s="382">
        <f t="shared" si="44"/>
        <v>0</v>
      </c>
      <c r="Z81" s="382">
        <f t="shared" si="44"/>
        <v>0</v>
      </c>
      <c r="AA81" s="382">
        <f t="shared" si="44"/>
        <v>0</v>
      </c>
      <c r="AB81" s="382">
        <f t="shared" si="44"/>
        <v>0</v>
      </c>
      <c r="AC81" s="382">
        <f t="shared" si="44"/>
        <v>0</v>
      </c>
      <c r="AD81" s="382">
        <f t="shared" si="44"/>
        <v>0</v>
      </c>
      <c r="AE81" s="382">
        <f t="shared" si="44"/>
        <v>0</v>
      </c>
      <c r="AF81" s="382">
        <f t="shared" si="44"/>
        <v>0</v>
      </c>
      <c r="AG81" s="382">
        <f t="shared" si="44"/>
        <v>0</v>
      </c>
      <c r="AH81" s="382">
        <f t="shared" si="44"/>
        <v>0</v>
      </c>
      <c r="AI81" s="382">
        <f t="shared" si="44"/>
        <v>0</v>
      </c>
      <c r="AJ81" s="383">
        <f t="shared" si="44"/>
        <v>0</v>
      </c>
    </row>
    <row r="82" spans="3:36" ht="18" customHeight="1">
      <c r="F82" s="561" t="s">
        <v>281</v>
      </c>
      <c r="G82" s="384">
        <f t="shared" ref="G82:T82" si="45">COUNTIF(G76:G78,$AN$75)</f>
        <v>0</v>
      </c>
      <c r="H82" s="384">
        <f t="shared" si="45"/>
        <v>0</v>
      </c>
      <c r="I82" s="384">
        <f t="shared" si="45"/>
        <v>0</v>
      </c>
      <c r="J82" s="384">
        <f t="shared" si="45"/>
        <v>0</v>
      </c>
      <c r="K82" s="384">
        <f t="shared" si="45"/>
        <v>0</v>
      </c>
      <c r="L82" s="384">
        <f t="shared" si="45"/>
        <v>0</v>
      </c>
      <c r="M82" s="384">
        <f t="shared" si="45"/>
        <v>0</v>
      </c>
      <c r="N82" s="384">
        <f t="shared" si="45"/>
        <v>0</v>
      </c>
      <c r="O82" s="384">
        <f t="shared" si="45"/>
        <v>0</v>
      </c>
      <c r="P82" s="384">
        <f t="shared" si="45"/>
        <v>0</v>
      </c>
      <c r="Q82" s="384">
        <f t="shared" si="45"/>
        <v>0</v>
      </c>
      <c r="R82" s="384">
        <f t="shared" si="45"/>
        <v>0</v>
      </c>
      <c r="S82" s="384">
        <f t="shared" si="45"/>
        <v>0</v>
      </c>
      <c r="T82" s="384">
        <f t="shared" si="45"/>
        <v>0</v>
      </c>
      <c r="U82" s="384">
        <f t="shared" ref="U82:V82" si="46">COUNTIF(U76:U78,$AN$75)</f>
        <v>0</v>
      </c>
      <c r="V82" s="384">
        <f t="shared" si="46"/>
        <v>0</v>
      </c>
      <c r="W82" s="384">
        <f t="shared" ref="W82:AJ82" si="47">COUNTIF(W76:W78,$AN$75)</f>
        <v>0</v>
      </c>
      <c r="X82" s="384">
        <f t="shared" si="47"/>
        <v>0</v>
      </c>
      <c r="Y82" s="384">
        <f t="shared" si="47"/>
        <v>0</v>
      </c>
      <c r="Z82" s="384">
        <f t="shared" si="47"/>
        <v>0</v>
      </c>
      <c r="AA82" s="384">
        <f t="shared" si="47"/>
        <v>0</v>
      </c>
      <c r="AB82" s="384">
        <f t="shared" si="47"/>
        <v>0</v>
      </c>
      <c r="AC82" s="384">
        <f t="shared" si="47"/>
        <v>0</v>
      </c>
      <c r="AD82" s="384">
        <f t="shared" si="47"/>
        <v>0</v>
      </c>
      <c r="AE82" s="384">
        <f t="shared" si="47"/>
        <v>0</v>
      </c>
      <c r="AF82" s="384">
        <f t="shared" si="47"/>
        <v>0</v>
      </c>
      <c r="AG82" s="384">
        <f t="shared" si="47"/>
        <v>0</v>
      </c>
      <c r="AH82" s="384">
        <f t="shared" si="47"/>
        <v>0</v>
      </c>
      <c r="AI82" s="384">
        <f t="shared" si="47"/>
        <v>0</v>
      </c>
      <c r="AJ82" s="385">
        <f t="shared" si="47"/>
        <v>0</v>
      </c>
    </row>
    <row r="83" spans="3:36" ht="18" customHeight="1">
      <c r="F83" s="414" t="s">
        <v>283</v>
      </c>
      <c r="G83" s="397">
        <f t="shared" ref="G83:AJ83" si="48">SUM(G79:G82,G66:G69)</f>
        <v>15</v>
      </c>
      <c r="H83" s="397">
        <f t="shared" si="48"/>
        <v>15</v>
      </c>
      <c r="I83" s="397">
        <f t="shared" si="48"/>
        <v>15</v>
      </c>
      <c r="J83" s="397">
        <f t="shared" si="48"/>
        <v>0</v>
      </c>
      <c r="K83" s="397">
        <f t="shared" si="48"/>
        <v>0</v>
      </c>
      <c r="L83" s="397">
        <f t="shared" si="48"/>
        <v>0</v>
      </c>
      <c r="M83" s="397">
        <f t="shared" si="48"/>
        <v>0</v>
      </c>
      <c r="N83" s="397">
        <f t="shared" si="48"/>
        <v>0</v>
      </c>
      <c r="O83" s="397">
        <f t="shared" si="48"/>
        <v>0</v>
      </c>
      <c r="P83" s="397">
        <f t="shared" si="48"/>
        <v>0</v>
      </c>
      <c r="Q83" s="397">
        <f t="shared" si="48"/>
        <v>0</v>
      </c>
      <c r="R83" s="397">
        <f t="shared" si="48"/>
        <v>0</v>
      </c>
      <c r="S83" s="397">
        <f t="shared" si="48"/>
        <v>0</v>
      </c>
      <c r="T83" s="397">
        <f t="shared" si="48"/>
        <v>0</v>
      </c>
      <c r="U83" s="397">
        <f t="shared" si="48"/>
        <v>0</v>
      </c>
      <c r="V83" s="397">
        <f t="shared" si="48"/>
        <v>0</v>
      </c>
      <c r="W83" s="397">
        <f t="shared" si="48"/>
        <v>0</v>
      </c>
      <c r="X83" s="397">
        <f t="shared" si="48"/>
        <v>0</v>
      </c>
      <c r="Y83" s="397">
        <f t="shared" si="48"/>
        <v>0</v>
      </c>
      <c r="Z83" s="397">
        <f t="shared" si="48"/>
        <v>0</v>
      </c>
      <c r="AA83" s="397">
        <f t="shared" si="48"/>
        <v>0</v>
      </c>
      <c r="AB83" s="397">
        <f t="shared" si="48"/>
        <v>0</v>
      </c>
      <c r="AC83" s="397">
        <f t="shared" si="48"/>
        <v>0</v>
      </c>
      <c r="AD83" s="397">
        <f t="shared" si="48"/>
        <v>0</v>
      </c>
      <c r="AE83" s="397">
        <f t="shared" si="48"/>
        <v>0</v>
      </c>
      <c r="AF83" s="397">
        <f t="shared" si="48"/>
        <v>0</v>
      </c>
      <c r="AG83" s="397">
        <f t="shared" si="48"/>
        <v>0</v>
      </c>
      <c r="AH83" s="397">
        <f t="shared" si="48"/>
        <v>0</v>
      </c>
      <c r="AI83" s="397">
        <f t="shared" si="48"/>
        <v>0</v>
      </c>
      <c r="AJ83" s="415">
        <f t="shared" si="48"/>
        <v>0</v>
      </c>
    </row>
    <row r="84" spans="3:36" ht="18" customHeight="1"/>
    <row r="85" spans="3:36" ht="18" customHeight="1"/>
    <row r="86" spans="3:36" ht="18" customHeight="1"/>
    <row r="87" spans="3:36" ht="18" customHeight="1"/>
    <row r="88" spans="3:36" ht="18" customHeight="1"/>
    <row r="89" spans="3:36" ht="18" customHeight="1"/>
    <row r="90" spans="3:36" ht="18" customHeight="1"/>
    <row r="91" spans="3:36" ht="18" customHeight="1"/>
    <row r="92" spans="3:36" ht="18" customHeight="1"/>
    <row r="93" spans="3:36" ht="18" customHeight="1"/>
    <row r="94" spans="3:36" s="15" customFormat="1" ht="18" customHeight="1">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3:36" ht="18" customHeight="1">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row>
  </sheetData>
  <mergeCells count="68">
    <mergeCell ref="G2:AJ2"/>
    <mergeCell ref="D6:E6"/>
    <mergeCell ref="Y5:AA5"/>
    <mergeCell ref="AB5:AD5"/>
    <mergeCell ref="B3:AJ4"/>
    <mergeCell ref="B5:H5"/>
    <mergeCell ref="D77:E77"/>
    <mergeCell ref="D78:E78"/>
    <mergeCell ref="D30:E32"/>
    <mergeCell ref="D63:E63"/>
    <mergeCell ref="D64:E64"/>
    <mergeCell ref="D65:E65"/>
    <mergeCell ref="D76:E76"/>
    <mergeCell ref="D58:E58"/>
    <mergeCell ref="D59:E59"/>
    <mergeCell ref="D60:E60"/>
    <mergeCell ref="D61:E61"/>
    <mergeCell ref="D62:E62"/>
    <mergeCell ref="D53:E53"/>
    <mergeCell ref="D48:E48"/>
    <mergeCell ref="D49:E49"/>
    <mergeCell ref="D50:E50"/>
    <mergeCell ref="AU7:AV7"/>
    <mergeCell ref="AW7:AX7"/>
    <mergeCell ref="AQ7:AR7"/>
    <mergeCell ref="AQ6:AR6"/>
    <mergeCell ref="AS5:AT5"/>
    <mergeCell ref="AU5:AV5"/>
    <mergeCell ref="AW5:AX5"/>
    <mergeCell ref="AS6:AT6"/>
    <mergeCell ref="AU6:AV6"/>
    <mergeCell ref="AW6:AX6"/>
    <mergeCell ref="AS7:AT7"/>
    <mergeCell ref="AQ5:AR5"/>
    <mergeCell ref="G14:AJ14"/>
    <mergeCell ref="D17:E17"/>
    <mergeCell ref="D14:E16"/>
    <mergeCell ref="G30:AJ30"/>
    <mergeCell ref="D33:E33"/>
    <mergeCell ref="F30:F32"/>
    <mergeCell ref="D18:E18"/>
    <mergeCell ref="D22:E22"/>
    <mergeCell ref="D21:E21"/>
    <mergeCell ref="D20:E20"/>
    <mergeCell ref="F14:F16"/>
    <mergeCell ref="G73:AJ73"/>
    <mergeCell ref="D47:E47"/>
    <mergeCell ref="B30:B32"/>
    <mergeCell ref="C30:C32"/>
    <mergeCell ref="D52:E52"/>
    <mergeCell ref="D54:E54"/>
    <mergeCell ref="D55:E55"/>
    <mergeCell ref="F44:F46"/>
    <mergeCell ref="D73:E75"/>
    <mergeCell ref="F73:F75"/>
    <mergeCell ref="D56:E56"/>
    <mergeCell ref="D57:E57"/>
    <mergeCell ref="G44:AJ44"/>
    <mergeCell ref="D51:E51"/>
    <mergeCell ref="B73:B75"/>
    <mergeCell ref="C73:C75"/>
    <mergeCell ref="B14:B16"/>
    <mergeCell ref="C14:C16"/>
    <mergeCell ref="B44:B46"/>
    <mergeCell ref="C44:C46"/>
    <mergeCell ref="D44:E46"/>
    <mergeCell ref="D19:E19"/>
    <mergeCell ref="D34:E34"/>
  </mergeCells>
  <phoneticPr fontId="1"/>
  <dataValidations xWindow="412" yWindow="368" count="4">
    <dataValidation type="list" allowBlank="1" showInputMessage="1" showErrorMessage="1" sqref="C6 F6">
      <formula1>"○"</formula1>
    </dataValidation>
    <dataValidation type="list" allowBlank="1" showInputMessage="1" sqref="B17:B22">
      <formula1>"主指導者,補助者"</formula1>
    </dataValidation>
    <dataValidation allowBlank="1" showInputMessage="1" showErrorMessage="1" prompt="様式4の起点と合わせてください。_x000a_" sqref="F33:F34 F76:F78 F47:F65 F14:F22"/>
    <dataValidation type="list" allowBlank="1" showInputMessage="1" sqref="G47:AJ65 G33:AJ34 G76:AJ78 G17:AJ22">
      <formula1>"○,△,●,▲"</formula1>
    </dataValidation>
  </dataValidations>
  <pageMargins left="0.7" right="0.7" top="0.75" bottom="0.75" header="0.3" footer="0.3"/>
  <pageSetup paperSize="8"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709"/>
  <sheetViews>
    <sheetView showGridLines="0" zoomScaleNormal="100" zoomScaleSheetLayoutView="100" workbookViewId="0">
      <selection activeCell="B1" sqref="B1"/>
    </sheetView>
  </sheetViews>
  <sheetFormatPr defaultColWidth="4.140625" defaultRowHeight="13.5"/>
  <cols>
    <col min="1" max="1" width="4.140625" style="6"/>
    <col min="2" max="3" width="4.140625" style="6" customWidth="1"/>
    <col min="4" max="4" width="30" style="15" customWidth="1"/>
    <col min="5" max="5" width="16.7109375" style="37" customWidth="1"/>
    <col min="6" max="6" width="12.85546875" style="15" customWidth="1"/>
    <col min="7" max="7" width="18.28515625" style="15" customWidth="1"/>
    <col min="8" max="8" width="12.85546875" style="15" customWidth="1"/>
    <col min="9" max="9" width="10.42578125" style="6" customWidth="1"/>
    <col min="10" max="10" width="6.7109375" style="6" bestFit="1" customWidth="1"/>
    <col min="11" max="11" width="9.5703125" style="6" customWidth="1"/>
    <col min="12" max="16384" width="4.140625" style="6"/>
  </cols>
  <sheetData>
    <row r="1" spans="1:13" s="627" customFormat="1" ht="58.5" customHeight="1">
      <c r="D1" s="786"/>
      <c r="E1" s="37"/>
      <c r="F1" s="786"/>
      <c r="G1" s="786"/>
      <c r="H1" s="786"/>
    </row>
    <row r="2" spans="1:13" ht="30" customHeight="1">
      <c r="A2" s="1018" t="s">
        <v>35</v>
      </c>
      <c r="B2" s="1018"/>
      <c r="C2" s="1018"/>
      <c r="D2" s="531" t="s">
        <v>188</v>
      </c>
      <c r="E2" s="546">
        <f>【様式1】!$C$2</f>
        <v>9999</v>
      </c>
      <c r="F2" s="298" t="s">
        <v>73</v>
      </c>
      <c r="G2" s="1007" t="str">
        <f>【様式1】!H2</f>
        <v>ABC交響楽団</v>
      </c>
      <c r="H2" s="1007"/>
      <c r="I2" s="1007"/>
      <c r="J2" s="297"/>
      <c r="K2" s="297"/>
      <c r="L2" s="297"/>
      <c r="M2" s="297"/>
    </row>
    <row r="3" spans="1:13" ht="33" customHeight="1">
      <c r="A3" s="1021" t="s">
        <v>322</v>
      </c>
      <c r="B3" s="1021"/>
      <c r="C3" s="1021"/>
      <c r="D3" s="1021"/>
      <c r="E3" s="1021"/>
      <c r="F3" s="1021"/>
      <c r="G3" s="1021"/>
      <c r="H3" s="1021"/>
      <c r="I3" s="1021"/>
      <c r="J3" s="21"/>
    </row>
    <row r="4" spans="1:13" ht="17.25">
      <c r="A4" s="1021"/>
      <c r="B4" s="1021"/>
      <c r="C4" s="1021"/>
      <c r="D4" s="1021"/>
      <c r="E4" s="1021"/>
      <c r="F4" s="1021"/>
      <c r="G4" s="1021"/>
      <c r="H4" s="1021"/>
      <c r="I4" s="1021"/>
      <c r="J4" s="21"/>
    </row>
    <row r="5" spans="1:13" ht="22.7" customHeight="1">
      <c r="D5" s="5"/>
      <c r="E5" s="6"/>
      <c r="F5" s="5"/>
      <c r="G5" s="5"/>
      <c r="H5" s="5"/>
      <c r="I5" s="454" t="s">
        <v>255</v>
      </c>
    </row>
    <row r="6" spans="1:13" ht="45" customHeight="1">
      <c r="A6" s="22" t="s">
        <v>36</v>
      </c>
      <c r="B6" s="1019" t="s">
        <v>37</v>
      </c>
      <c r="C6" s="1020"/>
      <c r="D6" s="537" t="s">
        <v>234</v>
      </c>
      <c r="E6" s="23" t="s">
        <v>7</v>
      </c>
      <c r="F6" s="24" t="s">
        <v>38</v>
      </c>
      <c r="G6" s="538" t="s">
        <v>39</v>
      </c>
      <c r="H6" s="538" t="s">
        <v>173</v>
      </c>
      <c r="I6" s="283" t="s">
        <v>40</v>
      </c>
      <c r="J6" s="418" t="s">
        <v>236</v>
      </c>
    </row>
    <row r="7" spans="1:13" ht="22.7" customHeight="1">
      <c r="A7" s="287"/>
      <c r="B7" s="1016" t="str">
        <f>【様式２】!B47</f>
        <v>指揮者</v>
      </c>
      <c r="C7" s="1016"/>
      <c r="D7" s="541" t="str">
        <f>【様式２】!C47</f>
        <v>渡辺□斗</v>
      </c>
      <c r="E7" s="25">
        <v>110000</v>
      </c>
      <c r="F7" s="540">
        <v>3</v>
      </c>
      <c r="G7" s="26">
        <f>E7*F7</f>
        <v>330000</v>
      </c>
      <c r="H7" s="419" t="s">
        <v>390</v>
      </c>
      <c r="I7" s="693" t="s">
        <v>456</v>
      </c>
      <c r="J7" s="418">
        <f>IFERROR(VLOOKUP(D7,【様式２】!$C$47:$AQ$118,41,FALSE),"")</f>
        <v>3</v>
      </c>
    </row>
    <row r="8" spans="1:13" ht="22.7" customHeight="1">
      <c r="A8" s="288"/>
      <c r="B8" s="1016" t="str">
        <f>【様式２】!B48</f>
        <v>ソリスト</v>
      </c>
      <c r="C8" s="1016"/>
      <c r="D8" s="541" t="str">
        <f>【様式２】!C48</f>
        <v>福島◎太</v>
      </c>
      <c r="E8" s="27">
        <v>75000</v>
      </c>
      <c r="F8" s="29">
        <v>3</v>
      </c>
      <c r="G8" s="28">
        <f t="shared" ref="G8:G25" si="0">E8*F8</f>
        <v>225000</v>
      </c>
      <c r="H8" s="419" t="s">
        <v>390</v>
      </c>
      <c r="I8" s="694" t="s">
        <v>457</v>
      </c>
      <c r="J8" s="418">
        <f>IFERROR(VLOOKUP(D8,【様式２】!$C$47:$AQ$118,41,FALSE),"")</f>
        <v>3</v>
      </c>
    </row>
    <row r="9" spans="1:13" ht="22.7" customHeight="1">
      <c r="A9" s="288"/>
      <c r="B9" s="1016"/>
      <c r="C9" s="1016"/>
      <c r="D9" s="541" t="s">
        <v>389</v>
      </c>
      <c r="E9" s="27">
        <v>350000</v>
      </c>
      <c r="F9" s="29">
        <v>3</v>
      </c>
      <c r="G9" s="28">
        <f t="shared" si="0"/>
        <v>1050000</v>
      </c>
      <c r="H9" s="419" t="s">
        <v>391</v>
      </c>
      <c r="I9" s="694" t="s">
        <v>458</v>
      </c>
      <c r="J9" s="418" t="str">
        <f>IFERROR(VLOOKUP(D9,【様式２】!$C$47:$AQ$118,41,FALSE),"")</f>
        <v/>
      </c>
    </row>
    <row r="10" spans="1:13" ht="22.7" customHeight="1">
      <c r="A10" s="288"/>
      <c r="B10" s="1016"/>
      <c r="C10" s="1016"/>
      <c r="D10" s="541"/>
      <c r="E10" s="27"/>
      <c r="F10" s="29"/>
      <c r="G10" s="28">
        <f t="shared" si="0"/>
        <v>0</v>
      </c>
      <c r="H10" s="419"/>
      <c r="I10" s="695"/>
      <c r="J10" s="418" t="str">
        <f>IFERROR(VLOOKUP(D10,【様式２】!$C$47:$AQ$118,41,FALSE),"")</f>
        <v/>
      </c>
    </row>
    <row r="11" spans="1:13" ht="22.7" customHeight="1">
      <c r="A11" s="288"/>
      <c r="B11" s="1016"/>
      <c r="C11" s="1016"/>
      <c r="D11" s="541"/>
      <c r="E11" s="27"/>
      <c r="F11" s="29"/>
      <c r="G11" s="28">
        <f t="shared" si="0"/>
        <v>0</v>
      </c>
      <c r="H11" s="419"/>
      <c r="I11" s="695"/>
      <c r="J11" s="418" t="str">
        <f>IFERROR(VLOOKUP(D11,【様式２】!$C$47:$AQ$118,41,FALSE),"")</f>
        <v/>
      </c>
    </row>
    <row r="12" spans="1:13" ht="22.7" customHeight="1">
      <c r="A12" s="288"/>
      <c r="B12" s="1016"/>
      <c r="C12" s="1016"/>
      <c r="D12" s="541"/>
      <c r="E12" s="27"/>
      <c r="F12" s="29"/>
      <c r="G12" s="28">
        <f t="shared" si="0"/>
        <v>0</v>
      </c>
      <c r="H12" s="419"/>
      <c r="I12" s="695"/>
      <c r="J12" s="418" t="str">
        <f>IFERROR(VLOOKUP(D12,【様式２】!$C$47:$AQ$118,41,FALSE),"")</f>
        <v/>
      </c>
    </row>
    <row r="13" spans="1:13" ht="22.7" customHeight="1">
      <c r="A13" s="288"/>
      <c r="B13" s="1016"/>
      <c r="C13" s="1016"/>
      <c r="D13" s="541"/>
      <c r="E13" s="27"/>
      <c r="F13" s="29"/>
      <c r="G13" s="28">
        <f>E13*F13</f>
        <v>0</v>
      </c>
      <c r="H13" s="419"/>
      <c r="I13" s="695"/>
      <c r="J13" s="418" t="str">
        <f>IFERROR(VLOOKUP(D13,【様式２】!$C$47:$AQ$118,41,FALSE),"")</f>
        <v/>
      </c>
    </row>
    <row r="14" spans="1:13" ht="22.7" customHeight="1">
      <c r="A14" s="288"/>
      <c r="B14" s="1016"/>
      <c r="C14" s="1016"/>
      <c r="D14" s="541"/>
      <c r="E14" s="27"/>
      <c r="F14" s="29"/>
      <c r="G14" s="28">
        <f t="shared" si="0"/>
        <v>0</v>
      </c>
      <c r="H14" s="419"/>
      <c r="I14" s="695"/>
      <c r="J14" s="418" t="str">
        <f>IFERROR(VLOOKUP(D14,【様式２】!$C$47:$AQ$118,41,FALSE),"")</f>
        <v/>
      </c>
    </row>
    <row r="15" spans="1:13" ht="22.7" customHeight="1">
      <c r="A15" s="288"/>
      <c r="B15" s="1016"/>
      <c r="C15" s="1016"/>
      <c r="D15" s="541"/>
      <c r="E15" s="27"/>
      <c r="F15" s="29"/>
      <c r="G15" s="28">
        <f t="shared" si="0"/>
        <v>0</v>
      </c>
      <c r="H15" s="419"/>
      <c r="I15" s="695"/>
      <c r="J15" s="418" t="str">
        <f>IFERROR(VLOOKUP(D15,【様式２】!$C$47:$AQ$118,41,FALSE),"")</f>
        <v/>
      </c>
    </row>
    <row r="16" spans="1:13" ht="22.7" customHeight="1">
      <c r="A16" s="288"/>
      <c r="B16" s="1016"/>
      <c r="C16" s="1016"/>
      <c r="D16" s="541"/>
      <c r="E16" s="27"/>
      <c r="F16" s="29"/>
      <c r="G16" s="28">
        <f t="shared" si="0"/>
        <v>0</v>
      </c>
      <c r="H16" s="419"/>
      <c r="I16" s="694"/>
      <c r="J16" s="418" t="str">
        <f>IFERROR(VLOOKUP(D16,【様式２】!$C$47:$AQ$118,41,FALSE),"")</f>
        <v/>
      </c>
    </row>
    <row r="17" spans="1:13" ht="22.7" customHeight="1">
      <c r="A17" s="288"/>
      <c r="B17" s="1016"/>
      <c r="C17" s="1016"/>
      <c r="D17" s="541"/>
      <c r="E17" s="27"/>
      <c r="F17" s="29"/>
      <c r="G17" s="28">
        <f t="shared" si="0"/>
        <v>0</v>
      </c>
      <c r="H17" s="419"/>
      <c r="I17" s="695"/>
      <c r="J17" s="418" t="str">
        <f>IFERROR(VLOOKUP(D17,【様式２】!$C$47:$AQ$118,41,FALSE),"")</f>
        <v/>
      </c>
    </row>
    <row r="18" spans="1:13" ht="22.7" customHeight="1">
      <c r="A18" s="288"/>
      <c r="B18" s="1016"/>
      <c r="C18" s="1016"/>
      <c r="D18" s="541"/>
      <c r="E18" s="27"/>
      <c r="F18" s="29"/>
      <c r="G18" s="28">
        <f t="shared" si="0"/>
        <v>0</v>
      </c>
      <c r="H18" s="419"/>
      <c r="I18" s="695"/>
      <c r="J18" s="418" t="str">
        <f>IFERROR(VLOOKUP(D18,【様式２】!$C$47:$AQ$118,41,FALSE),"")</f>
        <v/>
      </c>
    </row>
    <row r="19" spans="1:13" ht="22.7" customHeight="1">
      <c r="A19" s="288"/>
      <c r="B19" s="1016"/>
      <c r="C19" s="1016"/>
      <c r="D19" s="541"/>
      <c r="E19" s="27"/>
      <c r="F19" s="29"/>
      <c r="G19" s="28">
        <f t="shared" si="0"/>
        <v>0</v>
      </c>
      <c r="H19" s="419"/>
      <c r="I19" s="695"/>
      <c r="J19" s="418" t="str">
        <f>IFERROR(VLOOKUP(D19,【様式２】!$C$47:$AQ$118,41,FALSE),"")</f>
        <v/>
      </c>
    </row>
    <row r="20" spans="1:13" ht="22.7" customHeight="1">
      <c r="A20" s="288"/>
      <c r="B20" s="1016"/>
      <c r="C20" s="1016"/>
      <c r="D20" s="541"/>
      <c r="E20" s="27"/>
      <c r="F20" s="29"/>
      <c r="G20" s="28">
        <f t="shared" si="0"/>
        <v>0</v>
      </c>
      <c r="H20" s="419"/>
      <c r="I20" s="695"/>
      <c r="J20" s="418" t="str">
        <f>IFERROR(VLOOKUP(D20,【様式２】!$C$47:$AQ$118,41,FALSE),"")</f>
        <v/>
      </c>
    </row>
    <row r="21" spans="1:13" ht="22.7" customHeight="1">
      <c r="A21" s="288"/>
      <c r="B21" s="1016">
        <f>【様式２】!B61</f>
        <v>0</v>
      </c>
      <c r="C21" s="1016"/>
      <c r="D21" s="541">
        <f>【様式２】!C61</f>
        <v>0</v>
      </c>
      <c r="E21" s="27"/>
      <c r="F21" s="29"/>
      <c r="G21" s="28">
        <f t="shared" si="0"/>
        <v>0</v>
      </c>
      <c r="H21" s="419"/>
      <c r="I21" s="695"/>
      <c r="J21" s="418" t="str">
        <f>IFERROR(VLOOKUP(D21,【様式２】!$C$47:$AQ$118,41,FALSE),"")</f>
        <v/>
      </c>
    </row>
    <row r="22" spans="1:13" ht="22.7" customHeight="1">
      <c r="A22" s="288"/>
      <c r="B22" s="1016">
        <f>【様式２】!B62</f>
        <v>0</v>
      </c>
      <c r="C22" s="1016"/>
      <c r="D22" s="541">
        <f>【様式２】!C62</f>
        <v>0</v>
      </c>
      <c r="E22" s="27"/>
      <c r="F22" s="29"/>
      <c r="G22" s="28">
        <f t="shared" si="0"/>
        <v>0</v>
      </c>
      <c r="H22" s="419"/>
      <c r="I22" s="695"/>
      <c r="J22" s="418" t="str">
        <f>IFERROR(VLOOKUP(D22,【様式２】!$C$47:$AQ$118,41,FALSE),"")</f>
        <v/>
      </c>
    </row>
    <row r="23" spans="1:13" ht="22.7" customHeight="1">
      <c r="A23" s="288"/>
      <c r="B23" s="1016">
        <f>【様式２】!B63</f>
        <v>0</v>
      </c>
      <c r="C23" s="1016"/>
      <c r="D23" s="541">
        <f>【様式２】!C63</f>
        <v>0</v>
      </c>
      <c r="E23" s="27"/>
      <c r="F23" s="29"/>
      <c r="G23" s="28">
        <f t="shared" si="0"/>
        <v>0</v>
      </c>
      <c r="H23" s="419"/>
      <c r="I23" s="694"/>
      <c r="J23" s="418" t="str">
        <f>IFERROR(VLOOKUP(D23,【様式２】!$C$47:$AQ$118,41,FALSE),"")</f>
        <v/>
      </c>
    </row>
    <row r="24" spans="1:13" ht="22.7" customHeight="1">
      <c r="A24" s="288"/>
      <c r="B24" s="1016">
        <f>【様式２】!B64</f>
        <v>0</v>
      </c>
      <c r="C24" s="1016"/>
      <c r="D24" s="541">
        <f>【様式２】!C64</f>
        <v>0</v>
      </c>
      <c r="E24" s="27"/>
      <c r="F24" s="29"/>
      <c r="G24" s="28">
        <f t="shared" si="0"/>
        <v>0</v>
      </c>
      <c r="H24" s="419"/>
      <c r="I24" s="694"/>
      <c r="J24" s="418" t="str">
        <f>IFERROR(VLOOKUP(D24,【様式２】!$C$47:$AQ$118,41,FALSE),"")</f>
        <v/>
      </c>
    </row>
    <row r="25" spans="1:13" ht="22.7" customHeight="1">
      <c r="A25" s="288"/>
      <c r="B25" s="1016">
        <f>【様式２】!B65</f>
        <v>0</v>
      </c>
      <c r="C25" s="1016"/>
      <c r="D25" s="541">
        <f>【様式２】!C65</f>
        <v>0</v>
      </c>
      <c r="E25" s="27"/>
      <c r="F25" s="29"/>
      <c r="G25" s="28">
        <f t="shared" si="0"/>
        <v>0</v>
      </c>
      <c r="H25" s="419"/>
      <c r="I25" s="694"/>
      <c r="J25" s="418" t="str">
        <f>IFERROR(VLOOKUP(D25,【様式２】!$C$47:$AQ$118,41,FALSE),"")</f>
        <v/>
      </c>
    </row>
    <row r="26" spans="1:13" ht="22.7" customHeight="1">
      <c r="A26" s="289"/>
      <c r="B26" s="1017">
        <f>【様式２】!B66</f>
        <v>0</v>
      </c>
      <c r="C26" s="1017"/>
      <c r="D26" s="542">
        <f>【様式２】!C66</f>
        <v>0</v>
      </c>
      <c r="E26" s="30"/>
      <c r="F26" s="31"/>
      <c r="G26" s="32">
        <f>E26*F26</f>
        <v>0</v>
      </c>
      <c r="H26" s="419"/>
      <c r="I26" s="696"/>
      <c r="J26" s="418" t="str">
        <f>IFERROR(VLOOKUP(D26,【様式２】!$C$47:$AQ$118,41,FALSE),"")</f>
        <v/>
      </c>
    </row>
    <row r="27" spans="1:13" ht="22.7" customHeight="1">
      <c r="A27" s="1013" t="s">
        <v>41</v>
      </c>
      <c r="B27" s="1013"/>
      <c r="C27" s="1013"/>
      <c r="D27" s="1013"/>
      <c r="E27" s="1013"/>
      <c r="F27" s="1014"/>
      <c r="G27" s="33">
        <f>SUM(G7:G26)</f>
        <v>1605000</v>
      </c>
      <c r="H27" s="284"/>
      <c r="I27" s="543"/>
      <c r="J27" s="418" t="str">
        <f>IFERROR(VLOOKUP(D27,【様式２】!$C$47:$AQ$118,41,FALSE),"")</f>
        <v/>
      </c>
    </row>
    <row r="28" spans="1:13" ht="11.25" customHeight="1" thickBot="1">
      <c r="B28" s="544"/>
      <c r="C28" s="545"/>
      <c r="D28" s="6"/>
      <c r="E28" s="34"/>
      <c r="F28" s="34"/>
      <c r="G28" s="34"/>
      <c r="H28" s="34"/>
      <c r="I28" s="5"/>
      <c r="J28" s="418" t="str">
        <f>IFERROR(VLOOKUP(D28,【様式２】!$C$47:$AQ$118,41,FALSE),"")</f>
        <v/>
      </c>
      <c r="M28" s="35"/>
    </row>
    <row r="29" spans="1:13" ht="24" customHeight="1" thickBot="1">
      <c r="D29" s="6"/>
      <c r="F29" s="455"/>
      <c r="G29" s="539" t="s">
        <v>256</v>
      </c>
      <c r="H29" s="423">
        <v>45229</v>
      </c>
    </row>
    <row r="30" spans="1:13" ht="22.7" customHeight="1">
      <c r="C30" s="6" t="s">
        <v>165</v>
      </c>
      <c r="D30" s="6"/>
      <c r="E30" s="1015"/>
      <c r="F30" s="1015"/>
      <c r="G30" s="36"/>
      <c r="H30" s="36"/>
    </row>
    <row r="31" spans="1:13" ht="22.7" customHeight="1">
      <c r="D31" s="269" t="s">
        <v>164</v>
      </c>
      <c r="E31" s="268">
        <f>【様式1】!C20</f>
        <v>1605000</v>
      </c>
      <c r="F31" s="36"/>
      <c r="G31" s="6"/>
      <c r="H31" s="6"/>
    </row>
    <row r="32" spans="1:13" ht="22.7" customHeight="1">
      <c r="D32" s="6"/>
    </row>
    <row r="33" spans="4:4" ht="22.7" customHeight="1">
      <c r="D33" s="6"/>
    </row>
    <row r="34" spans="4:4" ht="22.7" customHeight="1">
      <c r="D34" s="6"/>
    </row>
    <row r="35" spans="4:4" ht="22.7" customHeight="1">
      <c r="D35" s="6"/>
    </row>
    <row r="36" spans="4:4" ht="22.7" customHeight="1">
      <c r="D36" s="6"/>
    </row>
    <row r="37" spans="4:4" ht="22.7" customHeight="1">
      <c r="D37" s="6"/>
    </row>
    <row r="38" spans="4:4" ht="22.7" customHeight="1">
      <c r="D38" s="6"/>
    </row>
    <row r="39" spans="4:4" ht="22.7" customHeight="1">
      <c r="D39" s="6"/>
    </row>
    <row r="40" spans="4:4" ht="22.7" customHeight="1">
      <c r="D40" s="6"/>
    </row>
    <row r="41" spans="4:4" ht="22.7" customHeight="1">
      <c r="D41" s="6"/>
    </row>
    <row r="42" spans="4:4" ht="22.7" customHeight="1">
      <c r="D42" s="6"/>
    </row>
    <row r="43" spans="4:4" ht="22.7" customHeight="1">
      <c r="D43" s="6"/>
    </row>
    <row r="44" spans="4:4" ht="22.7" customHeight="1">
      <c r="D44" s="6"/>
    </row>
    <row r="45" spans="4:4" ht="22.7" customHeight="1">
      <c r="D45" s="6"/>
    </row>
    <row r="46" spans="4:4" ht="22.7" customHeight="1">
      <c r="D46" s="6"/>
    </row>
    <row r="47" spans="4:4" ht="22.7" customHeight="1">
      <c r="D47" s="6"/>
    </row>
    <row r="48" spans="4:4" ht="22.7" customHeight="1">
      <c r="D48" s="6"/>
    </row>
    <row r="49" spans="4:4" ht="22.7" customHeight="1">
      <c r="D49" s="6"/>
    </row>
    <row r="50" spans="4:4" ht="22.7" customHeight="1">
      <c r="D50" s="6"/>
    </row>
    <row r="51" spans="4:4" ht="22.7" customHeight="1">
      <c r="D51" s="6"/>
    </row>
    <row r="52" spans="4:4" ht="22.7" customHeight="1">
      <c r="D52" s="6"/>
    </row>
    <row r="53" spans="4:4" ht="22.7" customHeight="1">
      <c r="D53" s="6"/>
    </row>
    <row r="54" spans="4:4" ht="22.7" customHeight="1">
      <c r="D54" s="6"/>
    </row>
    <row r="55" spans="4:4" ht="22.7" customHeight="1">
      <c r="D55" s="6"/>
    </row>
    <row r="56" spans="4:4" ht="22.7" customHeight="1">
      <c r="D56" s="6"/>
    </row>
    <row r="57" spans="4:4" ht="22.7" customHeight="1">
      <c r="D57" s="6"/>
    </row>
    <row r="58" spans="4:4" ht="22.7" customHeight="1">
      <c r="D58" s="6"/>
    </row>
    <row r="59" spans="4:4" ht="22.7" customHeight="1">
      <c r="D59" s="6"/>
    </row>
    <row r="60" spans="4:4" ht="22.7" customHeight="1">
      <c r="D60" s="6"/>
    </row>
    <row r="61" spans="4:4" ht="22.7" customHeight="1">
      <c r="D61" s="6"/>
    </row>
    <row r="62" spans="4:4" ht="22.7" customHeight="1">
      <c r="D62" s="6"/>
    </row>
    <row r="63" spans="4:4" ht="22.7" customHeight="1">
      <c r="D63" s="6"/>
    </row>
    <row r="64" spans="4:4" ht="22.7" customHeight="1">
      <c r="D64" s="6"/>
    </row>
    <row r="65" spans="4:4" ht="22.7" customHeight="1">
      <c r="D65" s="6"/>
    </row>
    <row r="66" spans="4:4" ht="22.7" customHeight="1">
      <c r="D66" s="6"/>
    </row>
    <row r="67" spans="4:4" ht="22.7" customHeight="1">
      <c r="D67" s="6"/>
    </row>
    <row r="68" spans="4:4" ht="22.7" customHeight="1">
      <c r="D68" s="6"/>
    </row>
    <row r="69" spans="4:4" ht="22.7" customHeight="1">
      <c r="D69" s="6"/>
    </row>
    <row r="70" spans="4:4" ht="22.7" customHeight="1">
      <c r="D70" s="6"/>
    </row>
    <row r="71" spans="4:4" ht="22.7" customHeight="1">
      <c r="D71" s="6"/>
    </row>
    <row r="72" spans="4:4" ht="22.7" customHeight="1">
      <c r="D72" s="6"/>
    </row>
    <row r="73" spans="4:4" ht="22.7" customHeight="1">
      <c r="D73" s="6"/>
    </row>
    <row r="74" spans="4:4" ht="22.7" customHeight="1">
      <c r="D74" s="6"/>
    </row>
    <row r="75" spans="4:4" ht="22.7" customHeight="1">
      <c r="D75" s="6"/>
    </row>
    <row r="76" spans="4:4" ht="22.7" customHeight="1">
      <c r="D76" s="6"/>
    </row>
    <row r="77" spans="4:4" ht="22.7" customHeight="1">
      <c r="D77" s="6"/>
    </row>
    <row r="78" spans="4:4" ht="22.7" customHeight="1">
      <c r="D78" s="6"/>
    </row>
    <row r="79" spans="4:4" ht="22.7" customHeight="1">
      <c r="D79" s="6"/>
    </row>
    <row r="80" spans="4:4" ht="22.7" customHeight="1">
      <c r="D80" s="6"/>
    </row>
    <row r="81" spans="4:4" ht="22.7" customHeight="1">
      <c r="D81" s="6"/>
    </row>
    <row r="82" spans="4:4" ht="22.7" customHeight="1">
      <c r="D82" s="6"/>
    </row>
    <row r="83" spans="4:4" ht="22.7" customHeight="1">
      <c r="D83" s="6"/>
    </row>
    <row r="84" spans="4:4" ht="22.7" customHeight="1">
      <c r="D84" s="6"/>
    </row>
    <row r="85" spans="4:4" ht="22.7" customHeight="1">
      <c r="D85" s="6"/>
    </row>
    <row r="86" spans="4:4" ht="22.7" customHeight="1">
      <c r="D86" s="6"/>
    </row>
    <row r="87" spans="4:4" ht="22.7" customHeight="1">
      <c r="D87" s="6"/>
    </row>
    <row r="88" spans="4:4" ht="22.7" customHeight="1">
      <c r="D88" s="6"/>
    </row>
    <row r="89" spans="4:4" ht="22.7" customHeight="1">
      <c r="D89" s="6"/>
    </row>
    <row r="90" spans="4:4" ht="22.7" customHeight="1">
      <c r="D90" s="6"/>
    </row>
    <row r="91" spans="4:4" ht="22.7" customHeight="1">
      <c r="D91" s="6"/>
    </row>
    <row r="92" spans="4:4" ht="22.7" customHeight="1">
      <c r="D92" s="6"/>
    </row>
    <row r="93" spans="4:4" ht="22.7" customHeight="1">
      <c r="D93" s="6"/>
    </row>
    <row r="94" spans="4:4" ht="22.7" customHeight="1">
      <c r="D94" s="6"/>
    </row>
    <row r="95" spans="4:4" ht="22.7" customHeight="1">
      <c r="D95" s="6"/>
    </row>
    <row r="96" spans="4:4" ht="22.7" customHeight="1">
      <c r="D96" s="6"/>
    </row>
    <row r="97" spans="4:4" ht="22.7" customHeight="1">
      <c r="D97" s="6"/>
    </row>
    <row r="98" spans="4:4" ht="22.7" customHeight="1">
      <c r="D98" s="6"/>
    </row>
    <row r="99" spans="4:4" ht="22.7" customHeight="1">
      <c r="D99" s="6"/>
    </row>
    <row r="100" spans="4:4" ht="22.7" customHeight="1">
      <c r="D100" s="6"/>
    </row>
    <row r="101" spans="4:4" ht="22.7" customHeight="1">
      <c r="D101" s="6"/>
    </row>
    <row r="102" spans="4:4" ht="22.7" customHeight="1">
      <c r="D102" s="6"/>
    </row>
    <row r="103" spans="4:4" ht="22.7" customHeight="1">
      <c r="D103" s="6"/>
    </row>
    <row r="104" spans="4:4" ht="22.7" customHeight="1">
      <c r="D104" s="6"/>
    </row>
    <row r="105" spans="4:4" ht="22.7" customHeight="1">
      <c r="D105" s="6"/>
    </row>
    <row r="106" spans="4:4" ht="22.7" customHeight="1">
      <c r="D106" s="6"/>
    </row>
    <row r="107" spans="4:4" ht="22.7" customHeight="1">
      <c r="D107" s="6"/>
    </row>
    <row r="108" spans="4:4" ht="22.7" customHeight="1">
      <c r="D108" s="6"/>
    </row>
    <row r="109" spans="4:4" ht="22.7" customHeight="1">
      <c r="D109" s="6"/>
    </row>
    <row r="110" spans="4:4" ht="22.7" customHeight="1">
      <c r="D110" s="6"/>
    </row>
    <row r="111" spans="4:4" ht="22.7" customHeight="1">
      <c r="D111" s="6"/>
    </row>
    <row r="112" spans="4:4" ht="22.7" customHeight="1">
      <c r="D112" s="6"/>
    </row>
    <row r="113" spans="4:4" ht="22.7" customHeight="1">
      <c r="D113" s="6"/>
    </row>
    <row r="114" spans="4:4" ht="22.7" customHeight="1">
      <c r="D114" s="6"/>
    </row>
    <row r="115" spans="4:4" ht="22.7" customHeight="1">
      <c r="D115" s="6"/>
    </row>
    <row r="116" spans="4:4" ht="22.7" customHeight="1">
      <c r="D116" s="6"/>
    </row>
    <row r="117" spans="4:4" ht="22.7" customHeight="1">
      <c r="D117" s="6"/>
    </row>
    <row r="118" spans="4:4" ht="22.7" customHeight="1">
      <c r="D118" s="6"/>
    </row>
    <row r="119" spans="4:4" ht="22.7" customHeight="1">
      <c r="D119" s="6"/>
    </row>
    <row r="120" spans="4:4" ht="22.7" customHeight="1">
      <c r="D120" s="6"/>
    </row>
    <row r="121" spans="4:4" ht="22.7" customHeight="1">
      <c r="D121" s="6"/>
    </row>
    <row r="122" spans="4:4" ht="22.7" customHeight="1">
      <c r="D122" s="6"/>
    </row>
    <row r="123" spans="4:4" ht="22.7" customHeight="1">
      <c r="D123" s="6"/>
    </row>
    <row r="124" spans="4:4" ht="22.7" customHeight="1">
      <c r="D124" s="6"/>
    </row>
    <row r="125" spans="4:4" ht="22.7" customHeight="1">
      <c r="D125" s="6"/>
    </row>
    <row r="126" spans="4:4" ht="22.7" customHeight="1">
      <c r="D126" s="6"/>
    </row>
    <row r="127" spans="4:4" ht="22.7" customHeight="1">
      <c r="D127" s="6"/>
    </row>
    <row r="128" spans="4:4" ht="22.7" customHeight="1">
      <c r="D128" s="6"/>
    </row>
    <row r="129" spans="4:4" ht="22.7" customHeight="1">
      <c r="D129" s="6"/>
    </row>
    <row r="130" spans="4:4" ht="22.7" customHeight="1">
      <c r="D130" s="6"/>
    </row>
    <row r="131" spans="4:4" ht="22.7" customHeight="1">
      <c r="D131" s="6"/>
    </row>
    <row r="132" spans="4:4" ht="22.7" customHeight="1">
      <c r="D132" s="6"/>
    </row>
    <row r="133" spans="4:4" ht="22.7" customHeight="1">
      <c r="D133" s="6"/>
    </row>
    <row r="134" spans="4:4" ht="22.7" customHeight="1">
      <c r="D134" s="6"/>
    </row>
    <row r="135" spans="4:4" ht="22.7" customHeight="1">
      <c r="D135" s="6"/>
    </row>
    <row r="136" spans="4:4" ht="22.7" customHeight="1">
      <c r="D136" s="6"/>
    </row>
    <row r="137" spans="4:4" ht="22.7" customHeight="1">
      <c r="D137" s="6"/>
    </row>
    <row r="138" spans="4:4" ht="22.7" customHeight="1">
      <c r="D138" s="6"/>
    </row>
    <row r="139" spans="4:4" ht="22.7" customHeight="1">
      <c r="D139" s="6"/>
    </row>
    <row r="140" spans="4:4" ht="22.7" customHeight="1">
      <c r="D140" s="6"/>
    </row>
    <row r="141" spans="4:4" ht="22.7" customHeight="1">
      <c r="D141" s="6"/>
    </row>
    <row r="142" spans="4:4" ht="22.7" customHeight="1">
      <c r="D142" s="6"/>
    </row>
    <row r="143" spans="4:4" ht="22.7" customHeight="1">
      <c r="D143" s="6"/>
    </row>
    <row r="144" spans="4:4" ht="22.7" customHeight="1">
      <c r="D144" s="6"/>
    </row>
    <row r="145" spans="4:4" ht="22.7" customHeight="1">
      <c r="D145" s="6"/>
    </row>
    <row r="146" spans="4:4" ht="22.7" customHeight="1">
      <c r="D146" s="6"/>
    </row>
    <row r="147" spans="4:4" ht="22.7" customHeight="1">
      <c r="D147" s="6"/>
    </row>
    <row r="148" spans="4:4" ht="22.7" customHeight="1">
      <c r="D148" s="6"/>
    </row>
    <row r="149" spans="4:4" ht="22.7" customHeight="1">
      <c r="D149" s="6"/>
    </row>
    <row r="150" spans="4:4" ht="22.7" customHeight="1">
      <c r="D150" s="6"/>
    </row>
    <row r="151" spans="4:4" ht="22.7" customHeight="1">
      <c r="D151" s="6"/>
    </row>
    <row r="152" spans="4:4" ht="22.7" customHeight="1">
      <c r="D152" s="6"/>
    </row>
    <row r="153" spans="4:4" ht="22.7" customHeight="1">
      <c r="D153" s="6"/>
    </row>
    <row r="154" spans="4:4" ht="22.7" customHeight="1">
      <c r="D154" s="6"/>
    </row>
    <row r="155" spans="4:4" ht="22.7" customHeight="1">
      <c r="D155" s="6"/>
    </row>
    <row r="156" spans="4:4" ht="22.7" customHeight="1">
      <c r="D156" s="6"/>
    </row>
    <row r="157" spans="4:4" ht="22.7" customHeight="1">
      <c r="D157" s="6"/>
    </row>
    <row r="158" spans="4:4" ht="22.7" customHeight="1">
      <c r="D158" s="6"/>
    </row>
    <row r="159" spans="4:4" ht="22.7" customHeight="1">
      <c r="D159" s="6"/>
    </row>
    <row r="160" spans="4:4" ht="22.7" customHeight="1">
      <c r="D160" s="6"/>
    </row>
    <row r="161" spans="4:4" ht="22.7" customHeight="1">
      <c r="D161" s="6"/>
    </row>
    <row r="162" spans="4:4" ht="22.7" customHeight="1">
      <c r="D162" s="6"/>
    </row>
    <row r="163" spans="4:4" ht="22.7" customHeight="1">
      <c r="D163" s="6"/>
    </row>
    <row r="164" spans="4:4" ht="22.7" customHeight="1">
      <c r="D164" s="6"/>
    </row>
    <row r="165" spans="4:4" ht="22.7" customHeight="1">
      <c r="D165" s="6"/>
    </row>
    <row r="166" spans="4:4" ht="22.7" customHeight="1">
      <c r="D166" s="6"/>
    </row>
    <row r="167" spans="4:4" ht="22.7" customHeight="1">
      <c r="D167" s="6"/>
    </row>
    <row r="168" spans="4:4" ht="22.7" customHeight="1">
      <c r="D168" s="6"/>
    </row>
    <row r="169" spans="4:4" ht="22.7" customHeight="1">
      <c r="D169" s="6"/>
    </row>
    <row r="170" spans="4:4" ht="22.7" customHeight="1">
      <c r="D170" s="6"/>
    </row>
    <row r="171" spans="4:4" ht="22.7" customHeight="1">
      <c r="D171" s="6"/>
    </row>
    <row r="172" spans="4:4" ht="22.7" customHeight="1">
      <c r="D172" s="6"/>
    </row>
    <row r="173" spans="4:4" ht="22.7" customHeight="1">
      <c r="D173" s="6"/>
    </row>
    <row r="174" spans="4:4" ht="22.7" customHeight="1">
      <c r="D174" s="6"/>
    </row>
    <row r="175" spans="4:4" ht="22.7" customHeight="1">
      <c r="D175" s="6"/>
    </row>
    <row r="176" spans="4:4" ht="22.7" customHeight="1">
      <c r="D176" s="6"/>
    </row>
    <row r="177" spans="4:4" ht="22.7" customHeight="1">
      <c r="D177" s="6"/>
    </row>
    <row r="178" spans="4:4" ht="22.7" customHeight="1">
      <c r="D178" s="6"/>
    </row>
    <row r="179" spans="4:4" ht="22.7" customHeight="1">
      <c r="D179" s="6"/>
    </row>
    <row r="180" spans="4:4" ht="22.7" customHeight="1">
      <c r="D180" s="6"/>
    </row>
    <row r="181" spans="4:4" ht="22.7" customHeight="1">
      <c r="D181" s="6"/>
    </row>
    <row r="182" spans="4:4" ht="22.7" customHeight="1">
      <c r="D182" s="6"/>
    </row>
    <row r="183" spans="4:4" ht="22.7" customHeight="1">
      <c r="D183" s="6"/>
    </row>
    <row r="184" spans="4:4" ht="22.7" customHeight="1">
      <c r="D184" s="6"/>
    </row>
    <row r="185" spans="4:4" ht="22.7" customHeight="1">
      <c r="D185" s="6"/>
    </row>
    <row r="186" spans="4:4" ht="22.7" customHeight="1">
      <c r="D186" s="6"/>
    </row>
    <row r="187" spans="4:4" ht="22.7" customHeight="1">
      <c r="D187" s="6"/>
    </row>
    <row r="188" spans="4:4" ht="22.7" customHeight="1">
      <c r="D188" s="6"/>
    </row>
    <row r="189" spans="4:4" ht="22.7" customHeight="1">
      <c r="D189" s="6"/>
    </row>
    <row r="190" spans="4:4" ht="22.7" customHeight="1">
      <c r="D190" s="6"/>
    </row>
    <row r="191" spans="4:4" ht="22.7" customHeight="1">
      <c r="D191" s="6"/>
    </row>
    <row r="192" spans="4:4" ht="22.7" customHeight="1">
      <c r="D192" s="6"/>
    </row>
    <row r="193" spans="4:4" ht="22.7" customHeight="1">
      <c r="D193" s="6"/>
    </row>
    <row r="194" spans="4:4" ht="22.7" customHeight="1">
      <c r="D194" s="6"/>
    </row>
    <row r="195" spans="4:4" ht="22.7" customHeight="1">
      <c r="D195" s="6"/>
    </row>
    <row r="196" spans="4:4" ht="22.7" customHeight="1">
      <c r="D196" s="6"/>
    </row>
    <row r="197" spans="4:4" ht="22.7" customHeight="1">
      <c r="D197" s="6"/>
    </row>
    <row r="198" spans="4:4" ht="22.7" customHeight="1">
      <c r="D198" s="6"/>
    </row>
    <row r="199" spans="4:4" ht="22.7" customHeight="1">
      <c r="D199" s="6"/>
    </row>
    <row r="200" spans="4:4" ht="22.7" customHeight="1">
      <c r="D200" s="6"/>
    </row>
    <row r="201" spans="4:4" ht="22.7" customHeight="1">
      <c r="D201" s="6"/>
    </row>
    <row r="202" spans="4:4" ht="22.7" customHeight="1">
      <c r="D202" s="6"/>
    </row>
    <row r="203" spans="4:4" ht="22.7" customHeight="1">
      <c r="D203" s="6"/>
    </row>
    <row r="204" spans="4:4" ht="22.7" customHeight="1">
      <c r="D204" s="6"/>
    </row>
    <row r="205" spans="4:4" ht="22.7" customHeight="1">
      <c r="D205" s="6"/>
    </row>
    <row r="206" spans="4:4" ht="22.7" customHeight="1">
      <c r="D206" s="6"/>
    </row>
    <row r="207" spans="4:4" ht="22.7" customHeight="1">
      <c r="D207" s="6"/>
    </row>
    <row r="208" spans="4:4" ht="22.7" customHeight="1">
      <c r="D208" s="6"/>
    </row>
    <row r="209" spans="4:4" ht="22.7" customHeight="1">
      <c r="D209" s="6"/>
    </row>
    <row r="210" spans="4:4" ht="22.7" customHeight="1">
      <c r="D210" s="6"/>
    </row>
    <row r="211" spans="4:4" ht="22.7" customHeight="1">
      <c r="D211" s="6"/>
    </row>
    <row r="212" spans="4:4" ht="22.7" customHeight="1">
      <c r="D212" s="6"/>
    </row>
    <row r="213" spans="4:4" ht="22.7" customHeight="1">
      <c r="D213" s="6"/>
    </row>
    <row r="214" spans="4:4" ht="22.7" customHeight="1">
      <c r="D214" s="6"/>
    </row>
    <row r="215" spans="4:4" ht="22.7" customHeight="1">
      <c r="D215" s="6"/>
    </row>
    <row r="216" spans="4:4" ht="22.7" customHeight="1">
      <c r="D216" s="6"/>
    </row>
    <row r="217" spans="4:4" ht="22.7" customHeight="1">
      <c r="D217" s="6"/>
    </row>
    <row r="218" spans="4:4" ht="22.7" customHeight="1">
      <c r="D218" s="6"/>
    </row>
    <row r="219" spans="4:4" ht="22.7" customHeight="1">
      <c r="D219" s="6"/>
    </row>
    <row r="220" spans="4:4" ht="22.7" customHeight="1">
      <c r="D220" s="6"/>
    </row>
    <row r="221" spans="4:4" ht="22.7" customHeight="1">
      <c r="D221" s="6"/>
    </row>
    <row r="222" spans="4:4" ht="22.7" customHeight="1">
      <c r="D222" s="6"/>
    </row>
    <row r="223" spans="4:4" ht="22.7" customHeight="1">
      <c r="D223" s="6"/>
    </row>
    <row r="224" spans="4:4" ht="22.7" customHeight="1">
      <c r="D224" s="6"/>
    </row>
    <row r="225" spans="4:4" ht="22.7" customHeight="1">
      <c r="D225" s="6"/>
    </row>
    <row r="226" spans="4:4" ht="22.7" customHeight="1">
      <c r="D226" s="6"/>
    </row>
    <row r="227" spans="4:4" ht="22.7" customHeight="1">
      <c r="D227" s="6"/>
    </row>
    <row r="228" spans="4:4" ht="22.7" customHeight="1">
      <c r="D228" s="6"/>
    </row>
    <row r="229" spans="4:4" ht="22.7" customHeight="1">
      <c r="D229" s="6"/>
    </row>
    <row r="230" spans="4:4" ht="22.7" customHeight="1">
      <c r="D230" s="6"/>
    </row>
    <row r="231" spans="4:4" ht="22.7" customHeight="1">
      <c r="D231" s="6"/>
    </row>
    <row r="232" spans="4:4" ht="22.7" customHeight="1">
      <c r="D232" s="6"/>
    </row>
    <row r="233" spans="4:4" ht="22.7" customHeight="1">
      <c r="D233" s="6"/>
    </row>
    <row r="234" spans="4:4" ht="22.7" customHeight="1">
      <c r="D234" s="6"/>
    </row>
    <row r="235" spans="4:4" ht="22.7" customHeight="1">
      <c r="D235" s="6"/>
    </row>
    <row r="236" spans="4:4" ht="22.7" customHeight="1">
      <c r="D236" s="6"/>
    </row>
    <row r="237" spans="4:4" ht="22.7" customHeight="1">
      <c r="D237" s="6"/>
    </row>
    <row r="238" spans="4:4" ht="22.7" customHeight="1">
      <c r="D238" s="6"/>
    </row>
    <row r="239" spans="4:4" ht="22.7" customHeight="1">
      <c r="D239" s="6"/>
    </row>
    <row r="240" spans="4:4" ht="22.7" customHeight="1">
      <c r="D240" s="6"/>
    </row>
    <row r="241" spans="4:4" ht="22.7" customHeight="1">
      <c r="D241" s="6"/>
    </row>
    <row r="242" spans="4:4" ht="22.7" customHeight="1">
      <c r="D242" s="6"/>
    </row>
    <row r="243" spans="4:4" ht="22.7" customHeight="1">
      <c r="D243" s="6"/>
    </row>
    <row r="244" spans="4:4" ht="22.7" customHeight="1">
      <c r="D244" s="6"/>
    </row>
    <row r="245" spans="4:4" ht="22.7" customHeight="1">
      <c r="D245" s="6"/>
    </row>
    <row r="246" spans="4:4" ht="22.7" customHeight="1">
      <c r="D246" s="6"/>
    </row>
    <row r="247" spans="4:4" ht="22.7" customHeight="1">
      <c r="D247" s="6"/>
    </row>
    <row r="248" spans="4:4" ht="22.7" customHeight="1">
      <c r="D248" s="6"/>
    </row>
    <row r="249" spans="4:4" ht="22.7" customHeight="1">
      <c r="D249" s="6"/>
    </row>
    <row r="250" spans="4:4" ht="22.7" customHeight="1">
      <c r="D250" s="6"/>
    </row>
    <row r="251" spans="4:4" ht="22.7" customHeight="1">
      <c r="D251" s="6"/>
    </row>
    <row r="252" spans="4:4" ht="22.7" customHeight="1">
      <c r="D252" s="6"/>
    </row>
    <row r="253" spans="4:4" ht="22.7" customHeight="1">
      <c r="D253" s="6"/>
    </row>
    <row r="254" spans="4:4" ht="22.7" customHeight="1">
      <c r="D254" s="6"/>
    </row>
    <row r="255" spans="4:4" ht="22.7" customHeight="1">
      <c r="D255" s="6"/>
    </row>
    <row r="256" spans="4:4" ht="22.7" customHeight="1">
      <c r="D256" s="6"/>
    </row>
    <row r="257" spans="4:4" ht="22.7" customHeight="1">
      <c r="D257" s="6"/>
    </row>
    <row r="258" spans="4:4" ht="22.7" customHeight="1">
      <c r="D258" s="6"/>
    </row>
    <row r="259" spans="4:4" ht="22.7" customHeight="1">
      <c r="D259" s="6"/>
    </row>
    <row r="260" spans="4:4" ht="22.7" customHeight="1">
      <c r="D260" s="6"/>
    </row>
    <row r="261" spans="4:4" ht="22.7" customHeight="1">
      <c r="D261" s="6"/>
    </row>
    <row r="262" spans="4:4" ht="22.7" customHeight="1">
      <c r="D262" s="6"/>
    </row>
    <row r="263" spans="4:4" ht="22.7" customHeight="1">
      <c r="D263" s="6"/>
    </row>
    <row r="264" spans="4:4" ht="22.7" customHeight="1">
      <c r="D264" s="6"/>
    </row>
    <row r="265" spans="4:4" ht="22.7" customHeight="1">
      <c r="D265" s="6"/>
    </row>
    <row r="266" spans="4:4" ht="22.7" customHeight="1">
      <c r="D266" s="6"/>
    </row>
    <row r="267" spans="4:4" ht="22.7" customHeight="1">
      <c r="D267" s="6"/>
    </row>
    <row r="268" spans="4:4" ht="22.7" customHeight="1">
      <c r="D268" s="6"/>
    </row>
    <row r="269" spans="4:4" ht="22.7" customHeight="1">
      <c r="D269" s="6"/>
    </row>
    <row r="270" spans="4:4" ht="22.7" customHeight="1">
      <c r="D270" s="6"/>
    </row>
    <row r="271" spans="4:4" ht="22.7" customHeight="1">
      <c r="D271" s="6"/>
    </row>
    <row r="272" spans="4:4" ht="22.7" customHeight="1">
      <c r="D272" s="6"/>
    </row>
    <row r="273" spans="4:4" ht="22.7" customHeight="1">
      <c r="D273" s="6"/>
    </row>
    <row r="274" spans="4:4" ht="22.7" customHeight="1">
      <c r="D274" s="6"/>
    </row>
    <row r="275" spans="4:4" ht="22.7" customHeight="1">
      <c r="D275" s="6"/>
    </row>
    <row r="276" spans="4:4" ht="22.7" customHeight="1">
      <c r="D276" s="6"/>
    </row>
    <row r="277" spans="4:4" ht="22.7" customHeight="1">
      <c r="D277" s="6"/>
    </row>
    <row r="278" spans="4:4" ht="22.7" customHeight="1">
      <c r="D278" s="6"/>
    </row>
    <row r="279" spans="4:4" ht="22.7" customHeight="1">
      <c r="D279" s="6"/>
    </row>
    <row r="280" spans="4:4" ht="22.7" customHeight="1">
      <c r="D280" s="6"/>
    </row>
    <row r="281" spans="4:4" ht="22.7" customHeight="1">
      <c r="D281" s="6"/>
    </row>
    <row r="282" spans="4:4" ht="22.7" customHeight="1">
      <c r="D282" s="6"/>
    </row>
    <row r="283" spans="4:4" ht="22.7" customHeight="1">
      <c r="D283" s="6"/>
    </row>
    <row r="284" spans="4:4" ht="22.7" customHeight="1">
      <c r="D284" s="6"/>
    </row>
    <row r="285" spans="4:4" ht="22.7" customHeight="1">
      <c r="D285" s="6"/>
    </row>
    <row r="286" spans="4:4" ht="22.7" customHeight="1">
      <c r="D286" s="6"/>
    </row>
    <row r="287" spans="4:4" ht="22.7" customHeight="1">
      <c r="D287" s="6"/>
    </row>
    <row r="288" spans="4:4" ht="22.7" customHeight="1">
      <c r="D288" s="6"/>
    </row>
    <row r="289" spans="4:4" ht="22.7" customHeight="1">
      <c r="D289" s="6"/>
    </row>
    <row r="290" spans="4:4" ht="22.7" customHeight="1">
      <c r="D290" s="6"/>
    </row>
    <row r="291" spans="4:4" ht="22.7" customHeight="1">
      <c r="D291" s="6"/>
    </row>
    <row r="292" spans="4:4" ht="22.7" customHeight="1">
      <c r="D292" s="6"/>
    </row>
    <row r="293" spans="4:4" ht="22.7" customHeight="1">
      <c r="D293" s="6"/>
    </row>
    <row r="294" spans="4:4" ht="22.7" customHeight="1">
      <c r="D294" s="6"/>
    </row>
    <row r="295" spans="4:4" ht="22.7" customHeight="1">
      <c r="D295" s="6"/>
    </row>
    <row r="296" spans="4:4" ht="22.7" customHeight="1">
      <c r="D296" s="6"/>
    </row>
    <row r="297" spans="4:4" ht="22.7" customHeight="1">
      <c r="D297" s="6"/>
    </row>
    <row r="298" spans="4:4" ht="22.7" customHeight="1">
      <c r="D298" s="6"/>
    </row>
    <row r="299" spans="4:4" ht="22.7" customHeight="1">
      <c r="D299" s="6"/>
    </row>
    <row r="300" spans="4:4" ht="22.7" customHeight="1">
      <c r="D300" s="6"/>
    </row>
    <row r="301" spans="4:4" ht="22.7" customHeight="1">
      <c r="D301" s="6"/>
    </row>
    <row r="302" spans="4:4" ht="22.7" customHeight="1">
      <c r="D302" s="6"/>
    </row>
    <row r="303" spans="4:4" ht="22.7" customHeight="1">
      <c r="D303" s="6"/>
    </row>
    <row r="304" spans="4:4" ht="22.7" customHeight="1">
      <c r="D304" s="6"/>
    </row>
    <row r="305" spans="4:4" ht="22.7" customHeight="1">
      <c r="D305" s="6"/>
    </row>
    <row r="306" spans="4:4" ht="22.7" customHeight="1">
      <c r="D306" s="6"/>
    </row>
    <row r="307" spans="4:4" ht="22.7" customHeight="1">
      <c r="D307" s="6"/>
    </row>
    <row r="308" spans="4:4" ht="22.7" customHeight="1">
      <c r="D308" s="6"/>
    </row>
    <row r="309" spans="4:4" ht="22.7" customHeight="1">
      <c r="D309" s="6"/>
    </row>
    <row r="310" spans="4:4" ht="22.7" customHeight="1">
      <c r="D310" s="6"/>
    </row>
    <row r="311" spans="4:4" ht="22.7" customHeight="1">
      <c r="D311" s="6"/>
    </row>
    <row r="312" spans="4:4" ht="22.7" customHeight="1">
      <c r="D312" s="6"/>
    </row>
    <row r="313" spans="4:4" ht="22.7" customHeight="1">
      <c r="D313" s="6"/>
    </row>
    <row r="314" spans="4:4" ht="22.7" customHeight="1">
      <c r="D314" s="6"/>
    </row>
    <row r="315" spans="4:4" ht="22.7" customHeight="1">
      <c r="D315" s="6"/>
    </row>
    <row r="316" spans="4:4" ht="22.7" customHeight="1">
      <c r="D316" s="6"/>
    </row>
    <row r="317" spans="4:4" ht="22.7" customHeight="1">
      <c r="D317" s="6"/>
    </row>
    <row r="318" spans="4:4" ht="22.7" customHeight="1">
      <c r="D318" s="6"/>
    </row>
    <row r="319" spans="4:4" ht="22.7" customHeight="1">
      <c r="D319" s="6"/>
    </row>
    <row r="320" spans="4:4" ht="22.7" customHeight="1">
      <c r="D320" s="6"/>
    </row>
    <row r="321" spans="4:4" ht="22.7" customHeight="1">
      <c r="D321" s="6"/>
    </row>
    <row r="322" spans="4:4" ht="22.7" customHeight="1">
      <c r="D322" s="6"/>
    </row>
    <row r="323" spans="4:4" ht="22.7" customHeight="1">
      <c r="D323" s="6"/>
    </row>
    <row r="324" spans="4:4" ht="22.7" customHeight="1">
      <c r="D324" s="6"/>
    </row>
    <row r="325" spans="4:4" ht="22.7" customHeight="1">
      <c r="D325" s="6"/>
    </row>
    <row r="326" spans="4:4" ht="22.7" customHeight="1">
      <c r="D326" s="6"/>
    </row>
    <row r="327" spans="4:4" ht="22.7" customHeight="1">
      <c r="D327" s="6"/>
    </row>
    <row r="328" spans="4:4" ht="22.7" customHeight="1">
      <c r="D328" s="6"/>
    </row>
    <row r="329" spans="4:4" ht="22.7" customHeight="1">
      <c r="D329" s="6"/>
    </row>
    <row r="330" spans="4:4" ht="22.7" customHeight="1">
      <c r="D330" s="6"/>
    </row>
    <row r="331" spans="4:4" ht="22.7" customHeight="1">
      <c r="D331" s="6"/>
    </row>
    <row r="332" spans="4:4" ht="22.7" customHeight="1">
      <c r="D332" s="6"/>
    </row>
    <row r="333" spans="4:4" ht="22.7" customHeight="1">
      <c r="D333" s="6"/>
    </row>
    <row r="334" spans="4:4" ht="22.7" customHeight="1">
      <c r="D334" s="6"/>
    </row>
    <row r="335" spans="4:4" ht="22.7" customHeight="1">
      <c r="D335" s="6"/>
    </row>
    <row r="336" spans="4:4" ht="22.7" customHeight="1">
      <c r="D336" s="6"/>
    </row>
    <row r="337" spans="4:4" ht="22.7" customHeight="1">
      <c r="D337" s="6"/>
    </row>
    <row r="338" spans="4:4" ht="22.7" customHeight="1">
      <c r="D338" s="6"/>
    </row>
    <row r="339" spans="4:4" ht="22.7" customHeight="1">
      <c r="D339" s="6"/>
    </row>
    <row r="340" spans="4:4" ht="22.7" customHeight="1">
      <c r="D340" s="6"/>
    </row>
    <row r="341" spans="4:4" ht="22.7" customHeight="1">
      <c r="D341" s="6"/>
    </row>
    <row r="342" spans="4:4" ht="22.7" customHeight="1">
      <c r="D342" s="6"/>
    </row>
    <row r="343" spans="4:4" ht="22.7" customHeight="1">
      <c r="D343" s="6"/>
    </row>
    <row r="344" spans="4:4" ht="22.7" customHeight="1">
      <c r="D344" s="6"/>
    </row>
    <row r="345" spans="4:4" ht="22.7" customHeight="1">
      <c r="D345" s="6"/>
    </row>
    <row r="346" spans="4:4" ht="22.7" customHeight="1">
      <c r="D346" s="6"/>
    </row>
    <row r="347" spans="4:4" ht="22.7" customHeight="1">
      <c r="D347" s="6"/>
    </row>
    <row r="348" spans="4:4" ht="22.7" customHeight="1">
      <c r="D348" s="6"/>
    </row>
    <row r="349" spans="4:4" ht="22.7" customHeight="1">
      <c r="D349" s="6"/>
    </row>
    <row r="350" spans="4:4" ht="22.7" customHeight="1">
      <c r="D350" s="6"/>
    </row>
    <row r="351" spans="4:4" ht="22.7" customHeight="1">
      <c r="D351" s="6"/>
    </row>
    <row r="352" spans="4:4" ht="22.7" customHeight="1">
      <c r="D352" s="6"/>
    </row>
    <row r="353" spans="4:4" ht="22.7" customHeight="1">
      <c r="D353" s="6"/>
    </row>
    <row r="354" spans="4:4" ht="22.7" customHeight="1">
      <c r="D354" s="6"/>
    </row>
    <row r="355" spans="4:4" ht="22.7" customHeight="1">
      <c r="D355" s="6"/>
    </row>
    <row r="356" spans="4:4" ht="22.7" customHeight="1">
      <c r="D356" s="6"/>
    </row>
    <row r="357" spans="4:4" ht="22.7" customHeight="1">
      <c r="D357" s="6"/>
    </row>
    <row r="358" spans="4:4" ht="22.7" customHeight="1">
      <c r="D358" s="6"/>
    </row>
    <row r="359" spans="4:4" ht="22.7" customHeight="1">
      <c r="D359" s="6"/>
    </row>
    <row r="360" spans="4:4" ht="22.7" customHeight="1">
      <c r="D360" s="6"/>
    </row>
    <row r="361" spans="4:4" ht="22.7" customHeight="1">
      <c r="D361" s="6"/>
    </row>
    <row r="362" spans="4:4" ht="22.7" customHeight="1">
      <c r="D362" s="6"/>
    </row>
    <row r="363" spans="4:4" ht="22.7" customHeight="1">
      <c r="D363" s="6"/>
    </row>
    <row r="364" spans="4:4" ht="22.7" customHeight="1">
      <c r="D364" s="6"/>
    </row>
    <row r="365" spans="4:4" ht="22.7" customHeight="1">
      <c r="D365" s="6"/>
    </row>
    <row r="366" spans="4:4" ht="22.7" customHeight="1">
      <c r="D366" s="6"/>
    </row>
    <row r="367" spans="4:4" ht="22.7" customHeight="1">
      <c r="D367" s="6"/>
    </row>
    <row r="368" spans="4:4" ht="22.7" customHeight="1">
      <c r="D368" s="6"/>
    </row>
    <row r="369" spans="4:4" ht="22.7" customHeight="1">
      <c r="D369" s="6"/>
    </row>
    <row r="370" spans="4:4" ht="22.7" customHeight="1">
      <c r="D370" s="6"/>
    </row>
    <row r="371" spans="4:4" ht="22.7" customHeight="1">
      <c r="D371" s="6"/>
    </row>
    <row r="372" spans="4:4" ht="22.7" customHeight="1">
      <c r="D372" s="6"/>
    </row>
    <row r="373" spans="4:4" ht="22.7" customHeight="1">
      <c r="D373" s="6"/>
    </row>
    <row r="374" spans="4:4" ht="22.7" customHeight="1">
      <c r="D374" s="6"/>
    </row>
    <row r="375" spans="4:4" ht="22.7" customHeight="1">
      <c r="D375" s="6"/>
    </row>
    <row r="376" spans="4:4" ht="22.7" customHeight="1">
      <c r="D376" s="6"/>
    </row>
    <row r="377" spans="4:4" ht="22.7" customHeight="1">
      <c r="D377" s="6"/>
    </row>
    <row r="378" spans="4:4" ht="22.7" customHeight="1">
      <c r="D378" s="6"/>
    </row>
    <row r="379" spans="4:4" ht="22.7" customHeight="1">
      <c r="D379" s="6"/>
    </row>
    <row r="380" spans="4:4" ht="22.7" customHeight="1">
      <c r="D380" s="6"/>
    </row>
    <row r="381" spans="4:4" ht="22.7" customHeight="1">
      <c r="D381" s="6"/>
    </row>
    <row r="382" spans="4:4" ht="22.7" customHeight="1">
      <c r="D382" s="6"/>
    </row>
    <row r="383" spans="4:4" ht="22.7" customHeight="1">
      <c r="D383" s="6"/>
    </row>
    <row r="384" spans="4:4" ht="22.7" customHeight="1">
      <c r="D384" s="6"/>
    </row>
    <row r="385" spans="4:4" ht="22.7" customHeight="1">
      <c r="D385" s="6"/>
    </row>
    <row r="386" spans="4:4" ht="22.7" customHeight="1">
      <c r="D386" s="6"/>
    </row>
    <row r="387" spans="4:4" ht="22.7" customHeight="1">
      <c r="D387" s="6"/>
    </row>
    <row r="388" spans="4:4" ht="22.7" customHeight="1">
      <c r="D388" s="6"/>
    </row>
    <row r="389" spans="4:4" ht="22.7" customHeight="1">
      <c r="D389" s="6"/>
    </row>
    <row r="390" spans="4:4" ht="22.7" customHeight="1">
      <c r="D390" s="6"/>
    </row>
    <row r="391" spans="4:4" ht="22.7" customHeight="1">
      <c r="D391" s="6"/>
    </row>
    <row r="392" spans="4:4" ht="22.7" customHeight="1">
      <c r="D392" s="6"/>
    </row>
    <row r="393" spans="4:4" ht="22.7" customHeight="1">
      <c r="D393" s="6"/>
    </row>
    <row r="394" spans="4:4" ht="22.7" customHeight="1">
      <c r="D394" s="6"/>
    </row>
    <row r="395" spans="4:4" ht="22.7" customHeight="1">
      <c r="D395" s="6"/>
    </row>
    <row r="396" spans="4:4" ht="22.7" customHeight="1">
      <c r="D396" s="6"/>
    </row>
    <row r="397" spans="4:4" ht="22.7" customHeight="1">
      <c r="D397" s="6"/>
    </row>
    <row r="398" spans="4:4" ht="22.7" customHeight="1">
      <c r="D398" s="6"/>
    </row>
    <row r="399" spans="4:4" ht="22.7" customHeight="1">
      <c r="D399" s="6"/>
    </row>
    <row r="400" spans="4:4" ht="22.7" customHeight="1">
      <c r="D400" s="6"/>
    </row>
    <row r="401" spans="4:4" ht="22.7" customHeight="1">
      <c r="D401" s="6"/>
    </row>
    <row r="402" spans="4:4" ht="22.7" customHeight="1">
      <c r="D402" s="6"/>
    </row>
    <row r="403" spans="4:4" ht="22.7" customHeight="1">
      <c r="D403" s="6"/>
    </row>
    <row r="404" spans="4:4" ht="22.7" customHeight="1">
      <c r="D404" s="6"/>
    </row>
    <row r="405" spans="4:4" ht="22.7" customHeight="1">
      <c r="D405" s="6"/>
    </row>
    <row r="406" spans="4:4" ht="22.7" customHeight="1">
      <c r="D406" s="6"/>
    </row>
    <row r="407" spans="4:4" ht="22.7" customHeight="1">
      <c r="D407" s="6"/>
    </row>
    <row r="408" spans="4:4" ht="22.7" customHeight="1">
      <c r="D408" s="6"/>
    </row>
    <row r="409" spans="4:4" ht="22.7" customHeight="1">
      <c r="D409" s="6"/>
    </row>
    <row r="410" spans="4:4" ht="22.7" customHeight="1">
      <c r="D410" s="6"/>
    </row>
    <row r="411" spans="4:4" ht="22.7" customHeight="1">
      <c r="D411" s="6"/>
    </row>
    <row r="412" spans="4:4" ht="22.7" customHeight="1">
      <c r="D412" s="6"/>
    </row>
    <row r="413" spans="4:4" ht="22.7" customHeight="1">
      <c r="D413" s="6"/>
    </row>
    <row r="414" spans="4:4" ht="22.7" customHeight="1">
      <c r="D414" s="6"/>
    </row>
    <row r="415" spans="4:4" ht="22.7" customHeight="1">
      <c r="D415" s="6"/>
    </row>
    <row r="416" spans="4:4" ht="22.7" customHeight="1">
      <c r="D416" s="6"/>
    </row>
    <row r="417" spans="4:4" ht="22.7" customHeight="1">
      <c r="D417" s="6"/>
    </row>
    <row r="418" spans="4:4" ht="22.7" customHeight="1">
      <c r="D418" s="6"/>
    </row>
    <row r="419" spans="4:4" ht="22.7" customHeight="1">
      <c r="D419" s="6"/>
    </row>
    <row r="420" spans="4:4" ht="22.7" customHeight="1">
      <c r="D420" s="6"/>
    </row>
    <row r="421" spans="4:4" ht="22.7" customHeight="1">
      <c r="D421" s="6"/>
    </row>
    <row r="422" spans="4:4" ht="22.7" customHeight="1">
      <c r="D422" s="6"/>
    </row>
    <row r="423" spans="4:4" ht="22.7" customHeight="1">
      <c r="D423" s="6"/>
    </row>
    <row r="424" spans="4:4" ht="22.7" customHeight="1">
      <c r="D424" s="6"/>
    </row>
    <row r="425" spans="4:4" ht="22.7" customHeight="1">
      <c r="D425" s="6"/>
    </row>
    <row r="426" spans="4:4" ht="22.7" customHeight="1">
      <c r="D426" s="6"/>
    </row>
    <row r="427" spans="4:4" ht="22.7" customHeight="1">
      <c r="D427" s="6"/>
    </row>
    <row r="428" spans="4:4" ht="22.7" customHeight="1">
      <c r="D428" s="6"/>
    </row>
    <row r="429" spans="4:4" ht="22.7" customHeight="1">
      <c r="D429" s="6"/>
    </row>
    <row r="430" spans="4:4" ht="22.7" customHeight="1">
      <c r="D430" s="6"/>
    </row>
    <row r="431" spans="4:4" ht="22.7" customHeight="1">
      <c r="D431" s="6"/>
    </row>
    <row r="432" spans="4:4" ht="22.7" customHeight="1">
      <c r="D432" s="6"/>
    </row>
    <row r="433" spans="4:4" ht="22.7" customHeight="1">
      <c r="D433" s="6"/>
    </row>
    <row r="434" spans="4:4" ht="22.7" customHeight="1">
      <c r="D434" s="6"/>
    </row>
    <row r="435" spans="4:4" ht="22.7" customHeight="1">
      <c r="D435" s="6"/>
    </row>
    <row r="436" spans="4:4" ht="22.7" customHeight="1">
      <c r="D436" s="6"/>
    </row>
    <row r="437" spans="4:4" ht="22.7" customHeight="1">
      <c r="D437" s="6"/>
    </row>
    <row r="438" spans="4:4" ht="22.7" customHeight="1">
      <c r="D438" s="6"/>
    </row>
    <row r="439" spans="4:4" ht="22.7" customHeight="1">
      <c r="D439" s="6"/>
    </row>
    <row r="440" spans="4:4" ht="22.7" customHeight="1">
      <c r="D440" s="6"/>
    </row>
    <row r="441" spans="4:4" ht="22.7" customHeight="1">
      <c r="D441" s="6"/>
    </row>
    <row r="442" spans="4:4" ht="22.7" customHeight="1">
      <c r="D442" s="6"/>
    </row>
    <row r="443" spans="4:4" ht="22.7" customHeight="1">
      <c r="D443" s="6"/>
    </row>
    <row r="444" spans="4:4" ht="22.7" customHeight="1">
      <c r="D444" s="6"/>
    </row>
    <row r="445" spans="4:4" ht="22.7" customHeight="1">
      <c r="D445" s="6"/>
    </row>
    <row r="446" spans="4:4" ht="22.7" customHeight="1">
      <c r="D446" s="6"/>
    </row>
    <row r="447" spans="4:4" ht="22.7" customHeight="1">
      <c r="D447" s="6"/>
    </row>
    <row r="448" spans="4:4" ht="22.7" customHeight="1">
      <c r="D448" s="6"/>
    </row>
    <row r="449" spans="4:4" ht="22.7" customHeight="1">
      <c r="D449" s="6"/>
    </row>
    <row r="450" spans="4:4" ht="22.7" customHeight="1">
      <c r="D450" s="6"/>
    </row>
    <row r="451" spans="4:4" ht="22.7" customHeight="1">
      <c r="D451" s="6"/>
    </row>
    <row r="452" spans="4:4" ht="22.7" customHeight="1">
      <c r="D452" s="6"/>
    </row>
    <row r="453" spans="4:4" ht="22.7" customHeight="1">
      <c r="D453" s="6"/>
    </row>
    <row r="454" spans="4:4" ht="22.7" customHeight="1">
      <c r="D454" s="6"/>
    </row>
    <row r="455" spans="4:4" ht="22.7" customHeight="1">
      <c r="D455" s="6"/>
    </row>
    <row r="456" spans="4:4" ht="22.7" customHeight="1">
      <c r="D456" s="6"/>
    </row>
    <row r="457" spans="4:4" ht="22.7" customHeight="1">
      <c r="D457" s="6"/>
    </row>
    <row r="458" spans="4:4" ht="22.7" customHeight="1">
      <c r="D458" s="6"/>
    </row>
    <row r="459" spans="4:4" ht="22.7" customHeight="1">
      <c r="D459" s="6"/>
    </row>
    <row r="460" spans="4:4" ht="22.7" customHeight="1">
      <c r="D460" s="6"/>
    </row>
    <row r="461" spans="4:4" ht="22.7" customHeight="1">
      <c r="D461" s="6"/>
    </row>
    <row r="462" spans="4:4" ht="22.7" customHeight="1">
      <c r="D462" s="6"/>
    </row>
    <row r="463" spans="4:4" ht="22.7" customHeight="1">
      <c r="D463" s="6"/>
    </row>
    <row r="464" spans="4:4" ht="22.7" customHeight="1">
      <c r="D464" s="6"/>
    </row>
    <row r="465" spans="4:4" ht="22.7" customHeight="1">
      <c r="D465" s="6"/>
    </row>
    <row r="466" spans="4:4" ht="22.7" customHeight="1">
      <c r="D466" s="6"/>
    </row>
    <row r="467" spans="4:4" ht="22.7" customHeight="1">
      <c r="D467" s="6"/>
    </row>
    <row r="468" spans="4:4" ht="22.7" customHeight="1">
      <c r="D468" s="6"/>
    </row>
    <row r="469" spans="4:4" ht="22.7" customHeight="1">
      <c r="D469" s="6"/>
    </row>
    <row r="470" spans="4:4" ht="22.7" customHeight="1">
      <c r="D470" s="6"/>
    </row>
    <row r="471" spans="4:4" ht="22.7" customHeight="1">
      <c r="D471" s="6"/>
    </row>
    <row r="472" spans="4:4" ht="22.7" customHeight="1">
      <c r="D472" s="6"/>
    </row>
    <row r="473" spans="4:4" ht="22.7" customHeight="1">
      <c r="D473" s="6"/>
    </row>
    <row r="474" spans="4:4" ht="22.7" customHeight="1">
      <c r="D474" s="6"/>
    </row>
    <row r="475" spans="4:4" ht="22.7" customHeight="1">
      <c r="D475" s="6"/>
    </row>
    <row r="476" spans="4:4" ht="22.7" customHeight="1">
      <c r="D476" s="6"/>
    </row>
    <row r="477" spans="4:4" ht="22.7" customHeight="1">
      <c r="D477" s="6"/>
    </row>
    <row r="478" spans="4:4" ht="22.7" customHeight="1">
      <c r="D478" s="6"/>
    </row>
    <row r="479" spans="4:4" ht="22.7" customHeight="1">
      <c r="D479" s="6"/>
    </row>
    <row r="480" spans="4:4" ht="22.7" customHeight="1">
      <c r="D480" s="6"/>
    </row>
    <row r="481" spans="4:4" ht="22.7" customHeight="1">
      <c r="D481" s="6"/>
    </row>
    <row r="482" spans="4:4" ht="22.7" customHeight="1">
      <c r="D482" s="6"/>
    </row>
    <row r="483" spans="4:4" ht="22.7" customHeight="1">
      <c r="D483" s="6"/>
    </row>
    <row r="484" spans="4:4" ht="22.7" customHeight="1">
      <c r="D484" s="6"/>
    </row>
    <row r="485" spans="4:4" ht="22.7" customHeight="1">
      <c r="D485" s="6"/>
    </row>
    <row r="486" spans="4:4" ht="22.7" customHeight="1">
      <c r="D486" s="6"/>
    </row>
    <row r="487" spans="4:4" ht="22.7" customHeight="1">
      <c r="D487" s="6"/>
    </row>
    <row r="488" spans="4:4" ht="22.7" customHeight="1">
      <c r="D488" s="6"/>
    </row>
    <row r="489" spans="4:4" ht="22.7" customHeight="1">
      <c r="D489" s="6"/>
    </row>
    <row r="490" spans="4:4" ht="22.7" customHeight="1">
      <c r="D490" s="6"/>
    </row>
    <row r="491" spans="4:4" ht="22.7" customHeight="1">
      <c r="D491" s="6"/>
    </row>
    <row r="492" spans="4:4" ht="22.7" customHeight="1">
      <c r="D492" s="6"/>
    </row>
    <row r="493" spans="4:4" ht="22.7" customHeight="1">
      <c r="D493" s="6"/>
    </row>
    <row r="494" spans="4:4" ht="22.7" customHeight="1">
      <c r="D494" s="6"/>
    </row>
    <row r="495" spans="4:4" ht="22.7" customHeight="1">
      <c r="D495" s="6"/>
    </row>
    <row r="496" spans="4:4" ht="22.7" customHeight="1">
      <c r="D496" s="6"/>
    </row>
    <row r="497" spans="4:4" ht="22.7" customHeight="1">
      <c r="D497" s="6"/>
    </row>
    <row r="498" spans="4:4" ht="22.7" customHeight="1">
      <c r="D498" s="6"/>
    </row>
    <row r="499" spans="4:4" ht="22.7" customHeight="1">
      <c r="D499" s="6"/>
    </row>
    <row r="500" spans="4:4" ht="22.7" customHeight="1">
      <c r="D500" s="6"/>
    </row>
    <row r="501" spans="4:4" ht="22.7" customHeight="1">
      <c r="D501" s="6"/>
    </row>
    <row r="502" spans="4:4" ht="22.7" customHeight="1">
      <c r="D502" s="6"/>
    </row>
    <row r="503" spans="4:4" ht="22.7" customHeight="1">
      <c r="D503" s="6"/>
    </row>
    <row r="504" spans="4:4" ht="22.7" customHeight="1">
      <c r="D504" s="6"/>
    </row>
    <row r="505" spans="4:4" ht="22.7" customHeight="1">
      <c r="D505" s="6"/>
    </row>
    <row r="506" spans="4:4" ht="22.7" customHeight="1">
      <c r="D506" s="6"/>
    </row>
    <row r="507" spans="4:4" ht="22.7" customHeight="1">
      <c r="D507" s="6"/>
    </row>
    <row r="508" spans="4:4" ht="22.7" customHeight="1">
      <c r="D508" s="6"/>
    </row>
    <row r="509" spans="4:4" ht="22.7" customHeight="1">
      <c r="D509" s="6"/>
    </row>
    <row r="510" spans="4:4" ht="22.7" customHeight="1">
      <c r="D510" s="6"/>
    </row>
    <row r="511" spans="4:4" ht="22.7" customHeight="1">
      <c r="D511" s="6"/>
    </row>
    <row r="512" spans="4:4" ht="22.7" customHeight="1">
      <c r="D512" s="6"/>
    </row>
    <row r="513" spans="4:4" ht="22.7" customHeight="1">
      <c r="D513" s="6"/>
    </row>
    <row r="514" spans="4:4" ht="22.7" customHeight="1">
      <c r="D514" s="6"/>
    </row>
    <row r="515" spans="4:4" ht="22.7" customHeight="1">
      <c r="D515" s="6"/>
    </row>
    <row r="516" spans="4:4" ht="22.7" customHeight="1">
      <c r="D516" s="6"/>
    </row>
    <row r="517" spans="4:4" ht="22.7" customHeight="1">
      <c r="D517" s="6"/>
    </row>
    <row r="518" spans="4:4" ht="22.7" customHeight="1">
      <c r="D518" s="6"/>
    </row>
    <row r="519" spans="4:4" ht="22.7" customHeight="1">
      <c r="D519" s="6"/>
    </row>
    <row r="520" spans="4:4" ht="22.7" customHeight="1">
      <c r="D520" s="6"/>
    </row>
    <row r="521" spans="4:4" ht="22.7" customHeight="1">
      <c r="D521" s="6"/>
    </row>
    <row r="522" spans="4:4" ht="22.7" customHeight="1">
      <c r="D522" s="6"/>
    </row>
    <row r="523" spans="4:4" ht="22.7" customHeight="1">
      <c r="D523" s="6"/>
    </row>
    <row r="524" spans="4:4" ht="22.7" customHeight="1">
      <c r="D524" s="6"/>
    </row>
    <row r="525" spans="4:4" ht="22.7" customHeight="1">
      <c r="D525" s="6"/>
    </row>
    <row r="526" spans="4:4" ht="22.7" customHeight="1">
      <c r="D526" s="6"/>
    </row>
    <row r="527" spans="4:4" ht="22.7" customHeight="1">
      <c r="D527" s="6"/>
    </row>
    <row r="528" spans="4:4" ht="22.7" customHeight="1">
      <c r="D528" s="6"/>
    </row>
    <row r="529" spans="4:4" ht="22.7" customHeight="1">
      <c r="D529" s="6"/>
    </row>
    <row r="530" spans="4:4" ht="22.7" customHeight="1">
      <c r="D530" s="6"/>
    </row>
    <row r="531" spans="4:4" ht="22.7" customHeight="1">
      <c r="D531" s="6"/>
    </row>
    <row r="532" spans="4:4" ht="22.7" customHeight="1">
      <c r="D532" s="6"/>
    </row>
    <row r="533" spans="4:4" ht="22.7" customHeight="1">
      <c r="D533" s="6"/>
    </row>
    <row r="534" spans="4:4" ht="22.7" customHeight="1">
      <c r="D534" s="6"/>
    </row>
    <row r="535" spans="4:4" ht="22.7" customHeight="1">
      <c r="D535" s="6"/>
    </row>
    <row r="536" spans="4:4" ht="22.7" customHeight="1">
      <c r="D536" s="6"/>
    </row>
    <row r="537" spans="4:4" ht="22.7" customHeight="1">
      <c r="D537" s="6"/>
    </row>
    <row r="538" spans="4:4" ht="22.7" customHeight="1">
      <c r="D538" s="6"/>
    </row>
    <row r="539" spans="4:4" ht="22.7" customHeight="1">
      <c r="D539" s="6"/>
    </row>
    <row r="540" spans="4:4" ht="22.7" customHeight="1">
      <c r="D540" s="6"/>
    </row>
    <row r="541" spans="4:4" ht="22.7" customHeight="1">
      <c r="D541" s="6"/>
    </row>
    <row r="542" spans="4:4" ht="22.7" customHeight="1">
      <c r="D542" s="6"/>
    </row>
    <row r="543" spans="4:4" ht="22.7" customHeight="1">
      <c r="D543" s="6"/>
    </row>
    <row r="544" spans="4:4" ht="22.7" customHeight="1">
      <c r="D544" s="6"/>
    </row>
    <row r="545" spans="4:4" ht="22.7" customHeight="1">
      <c r="D545" s="6"/>
    </row>
    <row r="546" spans="4:4" ht="22.7" customHeight="1">
      <c r="D546" s="6"/>
    </row>
    <row r="547" spans="4:4" ht="22.7" customHeight="1">
      <c r="D547" s="6"/>
    </row>
    <row r="548" spans="4:4" ht="22.7" customHeight="1">
      <c r="D548" s="6"/>
    </row>
    <row r="549" spans="4:4" ht="22.7" customHeight="1">
      <c r="D549" s="6"/>
    </row>
    <row r="550" spans="4:4" ht="22.7" customHeight="1">
      <c r="D550" s="6"/>
    </row>
    <row r="551" spans="4:4" ht="22.7" customHeight="1">
      <c r="D551" s="6"/>
    </row>
    <row r="552" spans="4:4" ht="22.7" customHeight="1">
      <c r="D552" s="6"/>
    </row>
    <row r="553" spans="4:4" ht="22.7" customHeight="1">
      <c r="D553" s="6"/>
    </row>
    <row r="554" spans="4:4" ht="22.7" customHeight="1">
      <c r="D554" s="6"/>
    </row>
    <row r="555" spans="4:4" ht="22.7" customHeight="1">
      <c r="D555" s="6"/>
    </row>
    <row r="556" spans="4:4" ht="22.7" customHeight="1">
      <c r="D556" s="6"/>
    </row>
    <row r="557" spans="4:4" ht="22.7" customHeight="1">
      <c r="D557" s="6"/>
    </row>
    <row r="558" spans="4:4" ht="22.7" customHeight="1">
      <c r="D558" s="6"/>
    </row>
    <row r="559" spans="4:4" ht="22.7" customHeight="1">
      <c r="D559" s="6"/>
    </row>
    <row r="560" spans="4:4" ht="22.7" customHeight="1">
      <c r="D560" s="6"/>
    </row>
    <row r="561" spans="4:4" ht="22.7" customHeight="1">
      <c r="D561" s="6"/>
    </row>
    <row r="562" spans="4:4" ht="22.7" customHeight="1">
      <c r="D562" s="6"/>
    </row>
    <row r="563" spans="4:4" ht="22.7" customHeight="1">
      <c r="D563" s="6"/>
    </row>
    <row r="564" spans="4:4" ht="22.7" customHeight="1">
      <c r="D564" s="6"/>
    </row>
    <row r="565" spans="4:4" ht="22.7" customHeight="1">
      <c r="D565" s="6"/>
    </row>
    <row r="566" spans="4:4" ht="22.7" customHeight="1">
      <c r="D566" s="6"/>
    </row>
    <row r="567" spans="4:4" ht="22.7" customHeight="1">
      <c r="D567" s="6"/>
    </row>
    <row r="568" spans="4:4" ht="22.7" customHeight="1">
      <c r="D568" s="6"/>
    </row>
    <row r="569" spans="4:4" ht="22.7" customHeight="1">
      <c r="D569" s="6"/>
    </row>
    <row r="570" spans="4:4" ht="22.7" customHeight="1">
      <c r="D570" s="6"/>
    </row>
    <row r="571" spans="4:4" ht="22.7" customHeight="1">
      <c r="D571" s="6"/>
    </row>
    <row r="572" spans="4:4" ht="22.7" customHeight="1">
      <c r="D572" s="6"/>
    </row>
    <row r="573" spans="4:4" ht="22.7" customHeight="1">
      <c r="D573" s="6"/>
    </row>
    <row r="574" spans="4:4" ht="22.7" customHeight="1">
      <c r="D574" s="6"/>
    </row>
    <row r="575" spans="4:4" ht="22.7" customHeight="1">
      <c r="D575" s="6"/>
    </row>
    <row r="576" spans="4:4" ht="22.7" customHeight="1">
      <c r="D576" s="6"/>
    </row>
    <row r="577" spans="4:4" ht="22.7" customHeight="1">
      <c r="D577" s="6"/>
    </row>
    <row r="578" spans="4:4" ht="22.7" customHeight="1">
      <c r="D578" s="6"/>
    </row>
    <row r="579" spans="4:4" ht="22.7" customHeight="1">
      <c r="D579" s="6"/>
    </row>
    <row r="580" spans="4:4" ht="22.7" customHeight="1">
      <c r="D580" s="6"/>
    </row>
    <row r="581" spans="4:4" ht="22.7" customHeight="1">
      <c r="D581" s="6"/>
    </row>
    <row r="582" spans="4:4" ht="22.7" customHeight="1">
      <c r="D582" s="6"/>
    </row>
    <row r="583" spans="4:4" ht="22.7" customHeight="1">
      <c r="D583" s="6"/>
    </row>
    <row r="584" spans="4:4" ht="22.7" customHeight="1">
      <c r="D584" s="6"/>
    </row>
    <row r="585" spans="4:4" ht="22.7" customHeight="1">
      <c r="D585" s="6"/>
    </row>
    <row r="586" spans="4:4" ht="22.7" customHeight="1">
      <c r="D586" s="6"/>
    </row>
    <row r="587" spans="4:4" ht="22.7" customHeight="1">
      <c r="D587" s="6"/>
    </row>
    <row r="588" spans="4:4" ht="22.7" customHeight="1">
      <c r="D588" s="6"/>
    </row>
    <row r="589" spans="4:4" ht="22.7" customHeight="1">
      <c r="D589" s="6"/>
    </row>
    <row r="590" spans="4:4" ht="22.7" customHeight="1">
      <c r="D590" s="6"/>
    </row>
    <row r="591" spans="4:4" ht="22.7" customHeight="1">
      <c r="D591" s="6"/>
    </row>
    <row r="592" spans="4:4" ht="22.7" customHeight="1">
      <c r="D592" s="6"/>
    </row>
    <row r="593" spans="4:4" ht="22.7" customHeight="1">
      <c r="D593" s="6"/>
    </row>
    <row r="594" spans="4:4" ht="22.7" customHeight="1">
      <c r="D594" s="6"/>
    </row>
    <row r="595" spans="4:4" ht="22.7" customHeight="1">
      <c r="D595" s="6"/>
    </row>
    <row r="596" spans="4:4" ht="22.7" customHeight="1">
      <c r="D596" s="6"/>
    </row>
    <row r="597" spans="4:4" ht="22.7" customHeight="1">
      <c r="D597" s="6"/>
    </row>
    <row r="598" spans="4:4" ht="22.7" customHeight="1">
      <c r="D598" s="6"/>
    </row>
    <row r="599" spans="4:4" ht="22.7" customHeight="1">
      <c r="D599" s="6"/>
    </row>
    <row r="600" spans="4:4" ht="22.7" customHeight="1">
      <c r="D600" s="6"/>
    </row>
    <row r="601" spans="4:4" ht="22.7" customHeight="1">
      <c r="D601" s="6"/>
    </row>
    <row r="602" spans="4:4" ht="22.7" customHeight="1">
      <c r="D602" s="6"/>
    </row>
    <row r="603" spans="4:4" ht="22.7" customHeight="1">
      <c r="D603" s="6"/>
    </row>
    <row r="604" spans="4:4" ht="22.7" customHeight="1">
      <c r="D604" s="6"/>
    </row>
    <row r="605" spans="4:4" ht="22.7" customHeight="1">
      <c r="D605" s="6"/>
    </row>
    <row r="606" spans="4:4" ht="22.7" customHeight="1">
      <c r="D606" s="6"/>
    </row>
    <row r="607" spans="4:4" ht="22.7" customHeight="1">
      <c r="D607" s="6"/>
    </row>
    <row r="608" spans="4:4" ht="22.7" customHeight="1">
      <c r="D608" s="6"/>
    </row>
    <row r="609" spans="4:4" ht="22.7" customHeight="1">
      <c r="D609" s="6"/>
    </row>
    <row r="610" spans="4:4" ht="22.7" customHeight="1">
      <c r="D610" s="6"/>
    </row>
    <row r="611" spans="4:4" ht="22.7" customHeight="1">
      <c r="D611" s="6"/>
    </row>
    <row r="612" spans="4:4" ht="22.7" customHeight="1">
      <c r="D612" s="6"/>
    </row>
    <row r="613" spans="4:4" ht="22.7" customHeight="1">
      <c r="D613" s="6"/>
    </row>
    <row r="614" spans="4:4" ht="22.7" customHeight="1">
      <c r="D614" s="6"/>
    </row>
    <row r="615" spans="4:4" ht="22.7" customHeight="1">
      <c r="D615" s="6"/>
    </row>
    <row r="616" spans="4:4" ht="22.7" customHeight="1">
      <c r="D616" s="6"/>
    </row>
    <row r="617" spans="4:4" ht="22.7" customHeight="1">
      <c r="D617" s="6"/>
    </row>
    <row r="618" spans="4:4" ht="22.7" customHeight="1">
      <c r="D618" s="6"/>
    </row>
    <row r="619" spans="4:4" ht="22.7" customHeight="1">
      <c r="D619" s="6"/>
    </row>
    <row r="620" spans="4:4" ht="22.7" customHeight="1">
      <c r="D620" s="6"/>
    </row>
    <row r="621" spans="4:4" ht="22.7" customHeight="1">
      <c r="D621" s="6"/>
    </row>
    <row r="622" spans="4:4" ht="22.7" customHeight="1">
      <c r="D622" s="6"/>
    </row>
    <row r="623" spans="4:4" ht="22.7" customHeight="1">
      <c r="D623" s="6"/>
    </row>
    <row r="624" spans="4:4" ht="22.7" customHeight="1">
      <c r="D624" s="6"/>
    </row>
    <row r="625" spans="4:4" ht="22.7" customHeight="1">
      <c r="D625" s="6"/>
    </row>
    <row r="626" spans="4:4" ht="22.7" customHeight="1">
      <c r="D626" s="6"/>
    </row>
    <row r="627" spans="4:4" ht="22.7" customHeight="1">
      <c r="D627" s="6"/>
    </row>
    <row r="628" spans="4:4" ht="22.7" customHeight="1">
      <c r="D628" s="6"/>
    </row>
    <row r="629" spans="4:4" ht="22.7" customHeight="1">
      <c r="D629" s="6"/>
    </row>
    <row r="630" spans="4:4" ht="22.7" customHeight="1">
      <c r="D630" s="6"/>
    </row>
    <row r="631" spans="4:4" ht="22.7" customHeight="1">
      <c r="D631" s="6"/>
    </row>
    <row r="632" spans="4:4" ht="22.7" customHeight="1">
      <c r="D632" s="6"/>
    </row>
    <row r="633" spans="4:4" ht="22.7" customHeight="1">
      <c r="D633" s="6"/>
    </row>
    <row r="634" spans="4:4" ht="22.7" customHeight="1">
      <c r="D634" s="6"/>
    </row>
    <row r="635" spans="4:4" ht="22.7" customHeight="1">
      <c r="D635" s="6"/>
    </row>
    <row r="636" spans="4:4" ht="22.7" customHeight="1">
      <c r="D636" s="6"/>
    </row>
    <row r="637" spans="4:4" ht="22.7" customHeight="1">
      <c r="D637" s="6"/>
    </row>
    <row r="638" spans="4:4" ht="22.7" customHeight="1">
      <c r="D638" s="6"/>
    </row>
    <row r="639" spans="4:4" ht="22.7" customHeight="1">
      <c r="D639" s="6"/>
    </row>
    <row r="640" spans="4:4" ht="22.7" customHeight="1">
      <c r="D640" s="6"/>
    </row>
    <row r="641" spans="4:4" ht="22.7" customHeight="1">
      <c r="D641" s="6"/>
    </row>
    <row r="642" spans="4:4" ht="22.7" customHeight="1">
      <c r="D642" s="6"/>
    </row>
    <row r="643" spans="4:4" ht="22.7" customHeight="1">
      <c r="D643" s="6"/>
    </row>
    <row r="644" spans="4:4" ht="22.7" customHeight="1">
      <c r="D644" s="6"/>
    </row>
    <row r="645" spans="4:4" ht="22.7" customHeight="1">
      <c r="D645" s="6"/>
    </row>
    <row r="646" spans="4:4" ht="22.7" customHeight="1">
      <c r="D646" s="6"/>
    </row>
    <row r="647" spans="4:4" ht="22.7" customHeight="1">
      <c r="D647" s="6"/>
    </row>
    <row r="648" spans="4:4" ht="22.7" customHeight="1">
      <c r="D648" s="6"/>
    </row>
    <row r="649" spans="4:4" ht="22.7" customHeight="1">
      <c r="D649" s="6"/>
    </row>
    <row r="650" spans="4:4" ht="22.7" customHeight="1">
      <c r="D650" s="6"/>
    </row>
    <row r="651" spans="4:4" ht="22.7" customHeight="1">
      <c r="D651" s="6"/>
    </row>
    <row r="652" spans="4:4" ht="22.7" customHeight="1">
      <c r="D652" s="6"/>
    </row>
    <row r="653" spans="4:4" ht="22.7" customHeight="1">
      <c r="D653" s="6"/>
    </row>
    <row r="654" spans="4:4" ht="22.7" customHeight="1">
      <c r="D654" s="6"/>
    </row>
    <row r="655" spans="4:4" ht="22.7" customHeight="1">
      <c r="D655" s="6"/>
    </row>
    <row r="656" spans="4:4" ht="22.7" customHeight="1">
      <c r="D656" s="6"/>
    </row>
    <row r="657" spans="4:4" ht="22.7" customHeight="1">
      <c r="D657" s="6"/>
    </row>
    <row r="658" spans="4:4" ht="22.7" customHeight="1">
      <c r="D658" s="6"/>
    </row>
    <row r="659" spans="4:4" ht="22.7" customHeight="1">
      <c r="D659" s="6"/>
    </row>
    <row r="660" spans="4:4" ht="22.7" customHeight="1">
      <c r="D660" s="6"/>
    </row>
    <row r="661" spans="4:4" ht="22.7" customHeight="1">
      <c r="D661" s="6"/>
    </row>
    <row r="662" spans="4:4" ht="22.7" customHeight="1">
      <c r="D662" s="6"/>
    </row>
    <row r="663" spans="4:4" ht="22.7" customHeight="1">
      <c r="D663" s="6"/>
    </row>
    <row r="664" spans="4:4" ht="22.7" customHeight="1">
      <c r="D664" s="6"/>
    </row>
    <row r="665" spans="4:4" ht="22.7" customHeight="1">
      <c r="D665" s="6"/>
    </row>
    <row r="666" spans="4:4" ht="22.7" customHeight="1">
      <c r="D666" s="6"/>
    </row>
    <row r="667" spans="4:4" ht="22.7" customHeight="1">
      <c r="D667" s="6"/>
    </row>
    <row r="668" spans="4:4" ht="22.7" customHeight="1">
      <c r="D668" s="6"/>
    </row>
    <row r="669" spans="4:4" ht="22.7" customHeight="1">
      <c r="D669" s="6"/>
    </row>
    <row r="670" spans="4:4" ht="22.7" customHeight="1">
      <c r="D670" s="6"/>
    </row>
    <row r="671" spans="4:4" ht="22.7" customHeight="1">
      <c r="D671" s="6"/>
    </row>
    <row r="672" spans="4:4" ht="22.7" customHeight="1">
      <c r="D672" s="6"/>
    </row>
    <row r="673" spans="4:4" ht="22.7" customHeight="1">
      <c r="D673" s="6"/>
    </row>
    <row r="674" spans="4:4" ht="22.7" customHeight="1">
      <c r="D674" s="6"/>
    </row>
    <row r="675" spans="4:4" ht="22.7" customHeight="1">
      <c r="D675" s="6"/>
    </row>
    <row r="676" spans="4:4" ht="22.7" customHeight="1">
      <c r="D676" s="6"/>
    </row>
    <row r="677" spans="4:4" ht="22.7" customHeight="1">
      <c r="D677" s="6"/>
    </row>
    <row r="678" spans="4:4" ht="22.7" customHeight="1">
      <c r="D678" s="6"/>
    </row>
    <row r="679" spans="4:4" ht="22.7" customHeight="1">
      <c r="D679" s="6"/>
    </row>
    <row r="680" spans="4:4" ht="22.7" customHeight="1">
      <c r="D680" s="6"/>
    </row>
    <row r="681" spans="4:4" ht="22.7" customHeight="1">
      <c r="D681" s="6"/>
    </row>
    <row r="682" spans="4:4" ht="22.7" customHeight="1">
      <c r="D682" s="6"/>
    </row>
    <row r="683" spans="4:4" ht="22.7" customHeight="1">
      <c r="D683" s="6"/>
    </row>
    <row r="684" spans="4:4" ht="22.7" customHeight="1">
      <c r="D684" s="6"/>
    </row>
    <row r="685" spans="4:4" ht="22.7" customHeight="1">
      <c r="D685" s="6"/>
    </row>
    <row r="686" spans="4:4" ht="22.7" customHeight="1">
      <c r="D686" s="6"/>
    </row>
    <row r="687" spans="4:4" ht="22.7" customHeight="1">
      <c r="D687" s="6"/>
    </row>
    <row r="688" spans="4:4" ht="22.7" customHeight="1">
      <c r="D688" s="6"/>
    </row>
    <row r="689" spans="4:4" ht="22.7" customHeight="1">
      <c r="D689" s="6"/>
    </row>
    <row r="690" spans="4:4" ht="22.7" customHeight="1">
      <c r="D690" s="6"/>
    </row>
    <row r="691" spans="4:4" ht="22.7" customHeight="1">
      <c r="D691" s="6"/>
    </row>
    <row r="692" spans="4:4" ht="22.7" customHeight="1">
      <c r="D692" s="6"/>
    </row>
    <row r="693" spans="4:4" ht="22.7" customHeight="1">
      <c r="D693" s="6"/>
    </row>
    <row r="694" spans="4:4" ht="22.7" customHeight="1">
      <c r="D694" s="6"/>
    </row>
    <row r="695" spans="4:4" ht="22.7" customHeight="1">
      <c r="D695" s="6"/>
    </row>
    <row r="696" spans="4:4" ht="22.7" customHeight="1">
      <c r="D696" s="6"/>
    </row>
    <row r="697" spans="4:4" ht="22.7" customHeight="1">
      <c r="D697" s="6"/>
    </row>
    <row r="698" spans="4:4" ht="22.7" customHeight="1">
      <c r="D698" s="6"/>
    </row>
    <row r="699" spans="4:4" ht="22.7" customHeight="1">
      <c r="D699" s="6"/>
    </row>
    <row r="700" spans="4:4" ht="22.7" customHeight="1">
      <c r="D700" s="6"/>
    </row>
    <row r="701" spans="4:4" ht="22.7" customHeight="1">
      <c r="D701" s="6"/>
    </row>
    <row r="702" spans="4:4" ht="22.7" customHeight="1">
      <c r="D702" s="6"/>
    </row>
    <row r="703" spans="4:4" ht="22.7" customHeight="1">
      <c r="D703" s="6"/>
    </row>
    <row r="704" spans="4:4" ht="22.7" customHeight="1">
      <c r="D704" s="6"/>
    </row>
    <row r="705" spans="4:4" ht="22.7" customHeight="1">
      <c r="D705" s="6"/>
    </row>
    <row r="706" spans="4:4" ht="22.7" customHeight="1">
      <c r="D706" s="6"/>
    </row>
    <row r="707" spans="4:4" ht="22.7" customHeight="1">
      <c r="D707" s="6"/>
    </row>
    <row r="708" spans="4:4" ht="22.7" customHeight="1">
      <c r="D708" s="6"/>
    </row>
    <row r="709" spans="4:4" ht="22.7" customHeight="1">
      <c r="D709" s="6"/>
    </row>
  </sheetData>
  <mergeCells count="26">
    <mergeCell ref="B8:C8"/>
    <mergeCell ref="A2:C2"/>
    <mergeCell ref="B6:C6"/>
    <mergeCell ref="B7:C7"/>
    <mergeCell ref="G2:I2"/>
    <mergeCell ref="A3:I4"/>
    <mergeCell ref="B20:C20"/>
    <mergeCell ref="B9:C9"/>
    <mergeCell ref="B10:C10"/>
    <mergeCell ref="B11:C11"/>
    <mergeCell ref="B12:C12"/>
    <mergeCell ref="B13:C13"/>
    <mergeCell ref="B14:C14"/>
    <mergeCell ref="B15:C15"/>
    <mergeCell ref="B16:C16"/>
    <mergeCell ref="B17:C17"/>
    <mergeCell ref="B18:C18"/>
    <mergeCell ref="B19:C19"/>
    <mergeCell ref="A27:F27"/>
    <mergeCell ref="E30:F30"/>
    <mergeCell ref="B21:C21"/>
    <mergeCell ref="B22:C22"/>
    <mergeCell ref="B23:C23"/>
    <mergeCell ref="B24:C24"/>
    <mergeCell ref="B25:C25"/>
    <mergeCell ref="B26:C26"/>
  </mergeCells>
  <phoneticPr fontId="1"/>
  <dataValidations count="3">
    <dataValidation type="list" errorStyle="information" allowBlank="1" showInputMessage="1" sqref="H7:H26">
      <formula1>"見積書・請求書,団体規定,過去請求実績,契約書"</formula1>
    </dataValidation>
    <dataValidation allowBlank="1" showInputMessage="1" showErrorMessage="1" prompt="様式2から氏名が反映されるよう設定しております。_x000a_もし手入力される場合は、様式2と完全一致するようお願いいたします。" sqref="D7:D26"/>
    <dataValidation allowBlank="1" showInputMessage="1" showErrorMessage="1" prompt="最終支払日のみ記入してください。" sqref="G29:H29"/>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40"/>
  <sheetViews>
    <sheetView showGridLines="0" topLeftCell="E1" zoomScale="70" zoomScaleNormal="70" zoomScaleSheetLayoutView="85" workbookViewId="0">
      <selection activeCell="E1" sqref="E1:X1"/>
    </sheetView>
  </sheetViews>
  <sheetFormatPr defaultColWidth="4.42578125" defaultRowHeight="13.5"/>
  <cols>
    <col min="1" max="1" width="8.7109375" style="42" customWidth="1"/>
    <col min="2" max="2" width="4.42578125" style="42" customWidth="1"/>
    <col min="3" max="3" width="9.140625" style="42" customWidth="1"/>
    <col min="4" max="4" width="26.7109375" style="49" customWidth="1"/>
    <col min="5" max="5" width="8.5703125" style="49" customWidth="1"/>
    <col min="6" max="6" width="4.42578125" style="49" customWidth="1"/>
    <col min="7" max="7" width="9" style="49" customWidth="1"/>
    <col min="8" max="8" width="8.85546875" style="96" customWidth="1"/>
    <col min="9" max="9" width="13.5703125" style="49" customWidth="1"/>
    <col min="10" max="10" width="11" style="42" customWidth="1"/>
    <col min="11" max="11" width="6.28515625" style="97" customWidth="1"/>
    <col min="12" max="12" width="9.140625" style="98" customWidth="1"/>
    <col min="13" max="13" width="4.42578125" style="98" customWidth="1"/>
    <col min="14" max="14" width="12.7109375" style="98" customWidth="1"/>
    <col min="15" max="15" width="10.28515625" style="98" customWidth="1"/>
    <col min="16" max="16" width="8.85546875" style="39" customWidth="1"/>
    <col min="17" max="17" width="4.42578125" style="39" customWidth="1"/>
    <col min="18" max="18" width="10.140625" style="39" customWidth="1"/>
    <col min="19" max="19" width="8.7109375" style="49" customWidth="1"/>
    <col min="20" max="20" width="8.7109375" style="39" customWidth="1"/>
    <col min="21" max="21" width="4.42578125" style="39" customWidth="1"/>
    <col min="22" max="22" width="10" style="39" customWidth="1"/>
    <col min="23" max="23" width="9" style="98" customWidth="1"/>
    <col min="24" max="24" width="22.28515625" style="98" customWidth="1"/>
    <col min="25" max="25" width="22.140625" style="98" customWidth="1"/>
    <col min="26" max="26" width="19" style="98" customWidth="1"/>
    <col min="27" max="28" width="4.7109375" style="99" customWidth="1"/>
    <col min="29" max="37" width="4.7109375" style="42" customWidth="1"/>
    <col min="38" max="55" width="3.85546875" style="42" customWidth="1"/>
    <col min="56" max="56" width="12.140625" style="42" customWidth="1"/>
    <col min="57" max="60" width="4.7109375" style="42" customWidth="1"/>
    <col min="61" max="16384" width="4.42578125" style="42"/>
  </cols>
  <sheetData>
    <row r="1" spans="1:72" ht="60.75" customHeight="1">
      <c r="D1" s="785"/>
      <c r="E1" s="785"/>
      <c r="F1" s="785"/>
      <c r="G1" s="785"/>
      <c r="I1" s="785"/>
      <c r="S1" s="785"/>
    </row>
    <row r="2" spans="1:72" ht="18" customHeight="1">
      <c r="A2" s="1086" t="s">
        <v>42</v>
      </c>
      <c r="B2" s="1018"/>
      <c r="C2" s="505" t="s">
        <v>188</v>
      </c>
      <c r="D2" s="546">
        <f>【様式1】!$C$2</f>
        <v>9999</v>
      </c>
      <c r="F2" s="130" t="s">
        <v>73</v>
      </c>
      <c r="G2" s="1007" t="str">
        <f>【様式1】!H2</f>
        <v>ABC交響楽団</v>
      </c>
      <c r="H2" s="1007"/>
      <c r="I2" s="1007"/>
      <c r="J2" s="1007"/>
      <c r="K2" s="1007"/>
      <c r="L2" s="1007"/>
      <c r="M2" s="1007"/>
      <c r="N2" s="1007"/>
      <c r="O2" s="1007"/>
      <c r="Q2" s="40"/>
      <c r="R2" s="40"/>
      <c r="S2" s="40"/>
      <c r="T2" s="40"/>
      <c r="U2" s="40"/>
      <c r="V2" s="40"/>
      <c r="W2" s="40"/>
      <c r="X2" s="427" t="s">
        <v>213</v>
      </c>
      <c r="Y2" s="1087" t="s">
        <v>43</v>
      </c>
      <c r="Z2" s="1087"/>
      <c r="AA2" s="1086" t="s">
        <v>44</v>
      </c>
      <c r="AB2" s="1086"/>
      <c r="AC2" s="1018"/>
      <c r="AD2" s="1112" t="s">
        <v>1</v>
      </c>
      <c r="AE2" s="1112"/>
      <c r="AF2" s="1112"/>
      <c r="AG2" s="1112"/>
      <c r="AH2" s="1113" t="str">
        <f>G2</f>
        <v>ABC交響楽団</v>
      </c>
      <c r="AI2" s="1113"/>
      <c r="AJ2" s="1113"/>
      <c r="AK2" s="1113"/>
      <c r="AL2" s="1113"/>
      <c r="AM2" s="1113"/>
      <c r="AN2" s="1113"/>
      <c r="AO2" s="1113"/>
      <c r="AP2" s="1113"/>
      <c r="AQ2" s="1113"/>
      <c r="AR2" s="1113"/>
      <c r="AS2" s="1113"/>
      <c r="AT2" s="1113"/>
      <c r="AU2" s="40"/>
      <c r="AV2" s="41"/>
      <c r="AW2" s="41"/>
      <c r="AX2" s="41"/>
      <c r="AY2" s="41"/>
      <c r="AZ2" s="41"/>
      <c r="BA2" s="41"/>
      <c r="BB2" s="41"/>
      <c r="BC2" s="41"/>
      <c r="BD2" s="41"/>
      <c r="BF2" s="40"/>
      <c r="BG2" s="40"/>
      <c r="BH2" s="40"/>
      <c r="BI2" s="40"/>
      <c r="BJ2" s="40"/>
      <c r="BK2" s="40"/>
      <c r="BL2" s="1114" t="s">
        <v>45</v>
      </c>
      <c r="BM2" s="1114"/>
      <c r="BN2" s="1114"/>
      <c r="BO2" s="1114"/>
      <c r="BP2" s="1114"/>
      <c r="BQ2" s="1114"/>
      <c r="BR2" s="40"/>
      <c r="BS2" s="40"/>
      <c r="BT2" s="40"/>
    </row>
    <row r="3" spans="1:72" ht="18" customHeight="1">
      <c r="A3" s="46" t="s">
        <v>323</v>
      </c>
      <c r="B3" s="46"/>
      <c r="C3" s="46"/>
      <c r="D3" s="46"/>
      <c r="E3" s="46"/>
      <c r="F3" s="46"/>
      <c r="G3" s="46"/>
      <c r="H3" s="46"/>
      <c r="I3" s="46"/>
      <c r="J3" s="46"/>
      <c r="K3" s="46"/>
      <c r="L3" s="46"/>
      <c r="M3" s="46"/>
      <c r="N3" s="46"/>
      <c r="O3" s="46"/>
      <c r="P3" s="46"/>
      <c r="Q3" s="46"/>
      <c r="R3" s="46"/>
      <c r="S3" s="43"/>
      <c r="T3" s="44"/>
      <c r="U3" s="44"/>
      <c r="V3" s="44"/>
      <c r="W3" s="43"/>
      <c r="X3" s="428"/>
      <c r="Y3" s="1115" t="s">
        <v>46</v>
      </c>
      <c r="Z3" s="1116"/>
      <c r="AA3" s="45" t="str">
        <f>A3</f>
        <v>令和5年度　舞台芸術等総合支援事業（学校巡回公演）　　旅費算定基礎表</v>
      </c>
      <c r="AB3" s="46"/>
      <c r="AC3" s="46"/>
      <c r="AD3" s="46"/>
      <c r="AE3" s="46"/>
      <c r="AF3" s="46"/>
      <c r="AG3" s="46"/>
      <c r="AH3" s="46"/>
      <c r="AI3" s="46"/>
      <c r="AJ3" s="46"/>
      <c r="AK3" s="46"/>
      <c r="AL3" s="46"/>
      <c r="AM3" s="46"/>
      <c r="AN3" s="46"/>
      <c r="AO3" s="46"/>
      <c r="AP3" s="46"/>
      <c r="AQ3" s="46"/>
      <c r="AR3" s="46"/>
      <c r="AS3" s="46"/>
      <c r="AT3" s="46"/>
      <c r="BE3" s="47" t="str">
        <f>X2</f>
        <v>○</v>
      </c>
      <c r="BF3" s="1117" t="s">
        <v>28</v>
      </c>
      <c r="BG3" s="1118"/>
      <c r="BH3" s="1118"/>
      <c r="BI3" s="1118"/>
      <c r="BJ3" s="1119"/>
      <c r="BK3" s="47">
        <f>X3</f>
        <v>0</v>
      </c>
      <c r="BL3" s="1120" t="s">
        <v>46</v>
      </c>
      <c r="BM3" s="1120"/>
      <c r="BN3" s="1120"/>
      <c r="BO3" s="1120"/>
      <c r="BP3" s="1120"/>
      <c r="BQ3" s="1120"/>
    </row>
    <row r="4" spans="1:72" s="49" customFormat="1" ht="18" customHeight="1">
      <c r="A4" s="1088" t="s">
        <v>47</v>
      </c>
      <c r="B4" s="1084" t="s">
        <v>48</v>
      </c>
      <c r="C4" s="1090" t="s">
        <v>49</v>
      </c>
      <c r="D4" s="1092" t="s">
        <v>50</v>
      </c>
      <c r="E4" s="1090" t="s">
        <v>51</v>
      </c>
      <c r="F4" s="1094"/>
      <c r="G4" s="1094"/>
      <c r="H4" s="1097" t="s">
        <v>53</v>
      </c>
      <c r="I4" s="1095" t="s">
        <v>52</v>
      </c>
      <c r="J4" s="1099" t="s">
        <v>54</v>
      </c>
      <c r="K4" s="1094"/>
      <c r="L4" s="1100" t="s">
        <v>55</v>
      </c>
      <c r="M4" s="1100"/>
      <c r="N4" s="1100" t="s">
        <v>56</v>
      </c>
      <c r="O4" s="1102" t="s">
        <v>57</v>
      </c>
      <c r="P4" s="1104" t="s">
        <v>58</v>
      </c>
      <c r="Q4" s="1105"/>
      <c r="R4" s="1100" t="s">
        <v>59</v>
      </c>
      <c r="S4" s="48" t="s">
        <v>60</v>
      </c>
      <c r="T4" s="1105" t="s">
        <v>61</v>
      </c>
      <c r="U4" s="1105"/>
      <c r="V4" s="1100" t="s">
        <v>62</v>
      </c>
      <c r="W4" s="1102" t="s">
        <v>57</v>
      </c>
      <c r="X4" s="1106" t="s">
        <v>317</v>
      </c>
      <c r="Y4" s="1107"/>
      <c r="Z4" s="1108"/>
      <c r="AA4" s="1080" t="s">
        <v>47</v>
      </c>
      <c r="AB4" s="1081"/>
      <c r="AC4" s="1084" t="s">
        <v>48</v>
      </c>
      <c r="AD4" s="1090" t="s">
        <v>49</v>
      </c>
      <c r="AE4" s="1094"/>
      <c r="AF4" s="1092" t="s">
        <v>50</v>
      </c>
      <c r="AG4" s="1094"/>
      <c r="AH4" s="1094"/>
      <c r="AI4" s="1094"/>
      <c r="AJ4" s="1094"/>
      <c r="AK4" s="1127"/>
      <c r="AL4" s="1121" t="s">
        <v>63</v>
      </c>
      <c r="AM4" s="1122"/>
      <c r="AN4" s="1123"/>
      <c r="AO4" s="1121" t="s">
        <v>64</v>
      </c>
      <c r="AP4" s="1122"/>
      <c r="AQ4" s="1123"/>
      <c r="AR4" s="1121" t="s">
        <v>65</v>
      </c>
      <c r="AS4" s="1122"/>
      <c r="AT4" s="1123"/>
      <c r="AU4" s="1121" t="s">
        <v>66</v>
      </c>
      <c r="AV4" s="1122"/>
      <c r="AW4" s="1123"/>
      <c r="AX4" s="1121" t="s">
        <v>67</v>
      </c>
      <c r="AY4" s="1122"/>
      <c r="AZ4" s="1123"/>
      <c r="BA4" s="1121" t="s">
        <v>68</v>
      </c>
      <c r="BB4" s="1122"/>
      <c r="BC4" s="1123"/>
      <c r="BD4" s="1029" t="s">
        <v>257</v>
      </c>
      <c r="BE4" s="1121" t="s">
        <v>69</v>
      </c>
      <c r="BF4" s="1122"/>
      <c r="BG4" s="1122"/>
      <c r="BH4" s="1122"/>
      <c r="BI4" s="1122"/>
      <c r="BJ4" s="1122"/>
      <c r="BK4" s="1122"/>
      <c r="BL4" s="1122"/>
      <c r="BM4" s="1122"/>
      <c r="BN4" s="1122"/>
      <c r="BO4" s="1122"/>
      <c r="BP4" s="1122"/>
      <c r="BQ4" s="1123"/>
    </row>
    <row r="5" spans="1:72" s="49" customFormat="1" ht="35.450000000000003" customHeight="1">
      <c r="A5" s="1089"/>
      <c r="B5" s="1085"/>
      <c r="C5" s="1091"/>
      <c r="D5" s="1093"/>
      <c r="E5" s="1091"/>
      <c r="F5" s="1093"/>
      <c r="G5" s="1093"/>
      <c r="H5" s="1098"/>
      <c r="I5" s="1096"/>
      <c r="J5" s="50" t="s">
        <v>7</v>
      </c>
      <c r="K5" s="51" t="s">
        <v>70</v>
      </c>
      <c r="L5" s="52" t="s">
        <v>7</v>
      </c>
      <c r="M5" s="52" t="s">
        <v>5</v>
      </c>
      <c r="N5" s="1101"/>
      <c r="O5" s="1103"/>
      <c r="P5" s="53" t="s">
        <v>7</v>
      </c>
      <c r="Q5" s="52" t="s">
        <v>5</v>
      </c>
      <c r="R5" s="1101"/>
      <c r="S5" s="54" t="s">
        <v>71</v>
      </c>
      <c r="T5" s="52" t="s">
        <v>7</v>
      </c>
      <c r="U5" s="52" t="s">
        <v>5</v>
      </c>
      <c r="V5" s="1101"/>
      <c r="W5" s="1103"/>
      <c r="X5" s="1109"/>
      <c r="Y5" s="1110"/>
      <c r="Z5" s="1111"/>
      <c r="AA5" s="1082"/>
      <c r="AB5" s="1083"/>
      <c r="AC5" s="1085"/>
      <c r="AD5" s="1091"/>
      <c r="AE5" s="1093"/>
      <c r="AF5" s="1093"/>
      <c r="AG5" s="1093"/>
      <c r="AH5" s="1093"/>
      <c r="AI5" s="1093"/>
      <c r="AJ5" s="1093"/>
      <c r="AK5" s="1128"/>
      <c r="AL5" s="1124"/>
      <c r="AM5" s="1125"/>
      <c r="AN5" s="1126"/>
      <c r="AO5" s="1124"/>
      <c r="AP5" s="1125"/>
      <c r="AQ5" s="1126"/>
      <c r="AR5" s="1124"/>
      <c r="AS5" s="1125"/>
      <c r="AT5" s="1126"/>
      <c r="AU5" s="1124"/>
      <c r="AV5" s="1125"/>
      <c r="AW5" s="1126"/>
      <c r="AX5" s="1124"/>
      <c r="AY5" s="1125"/>
      <c r="AZ5" s="1126"/>
      <c r="BA5" s="1124"/>
      <c r="BB5" s="1125"/>
      <c r="BC5" s="1126"/>
      <c r="BD5" s="1030"/>
      <c r="BE5" s="1124"/>
      <c r="BF5" s="1125"/>
      <c r="BG5" s="1125"/>
      <c r="BH5" s="1125"/>
      <c r="BI5" s="1125"/>
      <c r="BJ5" s="1125"/>
      <c r="BK5" s="1125"/>
      <c r="BL5" s="1125"/>
      <c r="BM5" s="1125"/>
      <c r="BN5" s="1125"/>
      <c r="BO5" s="1125"/>
      <c r="BP5" s="1125"/>
      <c r="BQ5" s="1126"/>
    </row>
    <row r="6" spans="1:72">
      <c r="A6" s="55">
        <v>45110</v>
      </c>
      <c r="B6" s="56" t="str">
        <f>IF(A6,TEXT(A6,"aaa"),"")</f>
        <v>月</v>
      </c>
      <c r="C6" s="57" t="s">
        <v>332</v>
      </c>
      <c r="D6" s="58" t="s">
        <v>345</v>
      </c>
      <c r="E6" s="57" t="s">
        <v>334</v>
      </c>
      <c r="F6" s="421" t="s">
        <v>333</v>
      </c>
      <c r="G6" s="59" t="s">
        <v>335</v>
      </c>
      <c r="H6" s="60">
        <v>513.6</v>
      </c>
      <c r="I6" s="549" t="s">
        <v>339</v>
      </c>
      <c r="J6" s="61">
        <v>8360</v>
      </c>
      <c r="K6" s="61">
        <v>6</v>
      </c>
      <c r="L6" s="61">
        <v>5610</v>
      </c>
      <c r="M6" s="61">
        <v>6</v>
      </c>
      <c r="N6" s="62">
        <f t="shared" ref="N6:N24" si="0">(J6*K6)+(L6*M6)</f>
        <v>83820</v>
      </c>
      <c r="O6" s="492" t="s">
        <v>459</v>
      </c>
      <c r="P6" s="420">
        <v>1100</v>
      </c>
      <c r="Q6" s="61">
        <v>6</v>
      </c>
      <c r="R6" s="62">
        <f t="shared" ref="R6:R24" si="1">P6*Q6</f>
        <v>6600</v>
      </c>
      <c r="S6" s="57" t="s">
        <v>423</v>
      </c>
      <c r="T6" s="61">
        <v>9500</v>
      </c>
      <c r="U6" s="61">
        <v>6</v>
      </c>
      <c r="V6" s="62">
        <f t="shared" ref="V6:V24" si="2">T6*U6</f>
        <v>57000</v>
      </c>
      <c r="W6" s="492" t="s">
        <v>461</v>
      </c>
      <c r="X6" s="1072"/>
      <c r="Y6" s="1073"/>
      <c r="Z6" s="1074"/>
      <c r="AA6" s="1078">
        <f t="shared" ref="AA6:AA24" si="3">A6</f>
        <v>45110</v>
      </c>
      <c r="AB6" s="1079"/>
      <c r="AC6" s="63" t="str">
        <f t="shared" ref="AC6:AD24" si="4">B6</f>
        <v>月</v>
      </c>
      <c r="AD6" s="1068" t="str">
        <f t="shared" si="4"/>
        <v>京都府</v>
      </c>
      <c r="AE6" s="1069"/>
      <c r="AF6" s="1070" t="str">
        <f t="shared" ref="AF6:AF24" si="5">D6</f>
        <v>○○市立A小学校</v>
      </c>
      <c r="AG6" s="1070"/>
      <c r="AH6" s="1070"/>
      <c r="AI6" s="1070"/>
      <c r="AJ6" s="1070"/>
      <c r="AK6" s="1071"/>
      <c r="AL6" s="1022"/>
      <c r="AM6" s="1023"/>
      <c r="AN6" s="1024"/>
      <c r="AO6" s="1022"/>
      <c r="AP6" s="1023"/>
      <c r="AQ6" s="1024"/>
      <c r="AR6" s="1022">
        <v>0.4375</v>
      </c>
      <c r="AS6" s="1023"/>
      <c r="AT6" s="1024"/>
      <c r="AU6" s="1022">
        <v>0.5</v>
      </c>
      <c r="AV6" s="1023"/>
      <c r="AW6" s="1024"/>
      <c r="AX6" s="1022"/>
      <c r="AY6" s="1023"/>
      <c r="AZ6" s="1024"/>
      <c r="BA6" s="1022"/>
      <c r="BB6" s="1023"/>
      <c r="BC6" s="1024"/>
      <c r="BD6" s="424">
        <f>AU6-AR6</f>
        <v>6.25E-2</v>
      </c>
      <c r="BE6" s="1075"/>
      <c r="BF6" s="1076"/>
      <c r="BG6" s="1076"/>
      <c r="BH6" s="1076"/>
      <c r="BI6" s="1076"/>
      <c r="BJ6" s="1076"/>
      <c r="BK6" s="1076"/>
      <c r="BL6" s="1076"/>
      <c r="BM6" s="1076"/>
      <c r="BN6" s="1076"/>
      <c r="BO6" s="1076"/>
      <c r="BP6" s="1076"/>
      <c r="BQ6" s="1077"/>
    </row>
    <row r="7" spans="1:72">
      <c r="A7" s="64"/>
      <c r="B7" s="56" t="str">
        <f t="shared" ref="B7:B24" si="6">IF(A7,TEXT(A7,"aaa"),"")</f>
        <v/>
      </c>
      <c r="C7" s="65"/>
      <c r="D7" s="66"/>
      <c r="E7" s="65" t="s">
        <v>335</v>
      </c>
      <c r="F7" s="421" t="s">
        <v>333</v>
      </c>
      <c r="G7" s="67" t="s">
        <v>336</v>
      </c>
      <c r="H7" s="60"/>
      <c r="I7" s="549" t="s">
        <v>340</v>
      </c>
      <c r="J7" s="68"/>
      <c r="K7" s="68">
        <v>6</v>
      </c>
      <c r="L7" s="68"/>
      <c r="M7" s="68"/>
      <c r="N7" s="69">
        <f t="shared" si="0"/>
        <v>0</v>
      </c>
      <c r="O7" s="493"/>
      <c r="P7" s="420"/>
      <c r="Q7" s="61"/>
      <c r="R7" s="69">
        <f t="shared" si="1"/>
        <v>0</v>
      </c>
      <c r="S7" s="65"/>
      <c r="T7" s="61"/>
      <c r="U7" s="61"/>
      <c r="V7" s="69">
        <f t="shared" si="2"/>
        <v>0</v>
      </c>
      <c r="W7" s="493"/>
      <c r="X7" s="1129"/>
      <c r="Y7" s="1130"/>
      <c r="Z7" s="1131"/>
      <c r="AA7" s="1057">
        <f t="shared" si="3"/>
        <v>0</v>
      </c>
      <c r="AB7" s="1067"/>
      <c r="AC7" s="63" t="str">
        <f t="shared" si="4"/>
        <v/>
      </c>
      <c r="AD7" s="1068">
        <f t="shared" si="4"/>
        <v>0</v>
      </c>
      <c r="AE7" s="1069"/>
      <c r="AF7" s="1070">
        <f t="shared" si="5"/>
        <v>0</v>
      </c>
      <c r="AG7" s="1070"/>
      <c r="AH7" s="1070"/>
      <c r="AI7" s="1070"/>
      <c r="AJ7" s="1070"/>
      <c r="AK7" s="1071"/>
      <c r="AL7" s="1031"/>
      <c r="AM7" s="1032"/>
      <c r="AN7" s="1033"/>
      <c r="AO7" s="1031"/>
      <c r="AP7" s="1032"/>
      <c r="AQ7" s="1033"/>
      <c r="AR7" s="1031"/>
      <c r="AS7" s="1032"/>
      <c r="AT7" s="1033"/>
      <c r="AU7" s="1031"/>
      <c r="AV7" s="1032"/>
      <c r="AW7" s="1033"/>
      <c r="AX7" s="1031"/>
      <c r="AY7" s="1032"/>
      <c r="AZ7" s="1033"/>
      <c r="BA7" s="1031"/>
      <c r="BB7" s="1032"/>
      <c r="BC7" s="1033"/>
      <c r="BD7" s="425">
        <f t="shared" ref="BD7:BD24" si="7">AU7-AR7</f>
        <v>0</v>
      </c>
      <c r="BE7" s="1064"/>
      <c r="BF7" s="1065"/>
      <c r="BG7" s="1065"/>
      <c r="BH7" s="1065"/>
      <c r="BI7" s="1065"/>
      <c r="BJ7" s="1065"/>
      <c r="BK7" s="1065"/>
      <c r="BL7" s="1065"/>
      <c r="BM7" s="1065"/>
      <c r="BN7" s="1065"/>
      <c r="BO7" s="1065"/>
      <c r="BP7" s="1065"/>
      <c r="BQ7" s="1066"/>
    </row>
    <row r="8" spans="1:72" ht="39.75" customHeight="1">
      <c r="A8" s="64"/>
      <c r="B8" s="56" t="str">
        <f t="shared" si="6"/>
        <v/>
      </c>
      <c r="C8" s="65"/>
      <c r="D8" s="66"/>
      <c r="E8" s="65" t="s">
        <v>337</v>
      </c>
      <c r="F8" s="421" t="s">
        <v>333</v>
      </c>
      <c r="G8" s="67" t="s">
        <v>422</v>
      </c>
      <c r="H8" s="60">
        <v>10</v>
      </c>
      <c r="I8" s="549" t="s">
        <v>351</v>
      </c>
      <c r="J8" s="68"/>
      <c r="K8" s="68">
        <v>1</v>
      </c>
      <c r="L8" s="68"/>
      <c r="M8" s="68"/>
      <c r="N8" s="69">
        <f t="shared" si="0"/>
        <v>0</v>
      </c>
      <c r="O8" s="493"/>
      <c r="P8" s="420"/>
      <c r="Q8" s="61"/>
      <c r="R8" s="69">
        <f t="shared" si="1"/>
        <v>0</v>
      </c>
      <c r="S8" s="65"/>
      <c r="T8" s="61"/>
      <c r="U8" s="61"/>
      <c r="V8" s="69">
        <f t="shared" si="2"/>
        <v>0</v>
      </c>
      <c r="W8" s="493"/>
      <c r="X8" s="1129" t="s">
        <v>424</v>
      </c>
      <c r="Y8" s="1130"/>
      <c r="Z8" s="1131"/>
      <c r="AA8" s="1057">
        <f t="shared" si="3"/>
        <v>0</v>
      </c>
      <c r="AB8" s="1067"/>
      <c r="AC8" s="63" t="str">
        <f t="shared" si="4"/>
        <v/>
      </c>
      <c r="AD8" s="1068">
        <f t="shared" si="4"/>
        <v>0</v>
      </c>
      <c r="AE8" s="1069"/>
      <c r="AF8" s="1070">
        <f t="shared" si="5"/>
        <v>0</v>
      </c>
      <c r="AG8" s="1070"/>
      <c r="AH8" s="1070"/>
      <c r="AI8" s="1070"/>
      <c r="AJ8" s="1070"/>
      <c r="AK8" s="1071"/>
      <c r="AL8" s="1031"/>
      <c r="AM8" s="1032"/>
      <c r="AN8" s="1033"/>
      <c r="AO8" s="1031"/>
      <c r="AP8" s="1032"/>
      <c r="AQ8" s="1033"/>
      <c r="AR8" s="1031"/>
      <c r="AS8" s="1032"/>
      <c r="AT8" s="1033"/>
      <c r="AU8" s="1031"/>
      <c r="AV8" s="1032"/>
      <c r="AW8" s="1033"/>
      <c r="AX8" s="1031"/>
      <c r="AY8" s="1032"/>
      <c r="AZ8" s="1033"/>
      <c r="BA8" s="1031"/>
      <c r="BB8" s="1032"/>
      <c r="BC8" s="1033"/>
      <c r="BD8" s="425">
        <f t="shared" si="7"/>
        <v>0</v>
      </c>
      <c r="BE8" s="1064"/>
      <c r="BF8" s="1065"/>
      <c r="BG8" s="1065"/>
      <c r="BH8" s="1065"/>
      <c r="BI8" s="1065"/>
      <c r="BJ8" s="1065"/>
      <c r="BK8" s="1065"/>
      <c r="BL8" s="1065"/>
      <c r="BM8" s="1065"/>
      <c r="BN8" s="1065"/>
      <c r="BO8" s="1065"/>
      <c r="BP8" s="1065"/>
      <c r="BQ8" s="1066"/>
    </row>
    <row r="9" spans="1:72">
      <c r="A9" s="64"/>
      <c r="B9" s="56" t="str">
        <f t="shared" si="6"/>
        <v/>
      </c>
      <c r="C9" s="65" t="s">
        <v>332</v>
      </c>
      <c r="D9" s="66" t="s">
        <v>349</v>
      </c>
      <c r="E9" s="65" t="s">
        <v>422</v>
      </c>
      <c r="F9" s="421" t="s">
        <v>333</v>
      </c>
      <c r="G9" s="67" t="s">
        <v>350</v>
      </c>
      <c r="H9" s="60">
        <v>30</v>
      </c>
      <c r="I9" s="549" t="s">
        <v>351</v>
      </c>
      <c r="J9" s="68"/>
      <c r="K9" s="68">
        <v>1</v>
      </c>
      <c r="L9" s="68"/>
      <c r="M9" s="68"/>
      <c r="N9" s="69">
        <f t="shared" si="0"/>
        <v>0</v>
      </c>
      <c r="O9" s="493"/>
      <c r="P9" s="420"/>
      <c r="Q9" s="61"/>
      <c r="R9" s="69">
        <f t="shared" si="1"/>
        <v>0</v>
      </c>
      <c r="S9" s="65"/>
      <c r="T9" s="61"/>
      <c r="U9" s="61"/>
      <c r="V9" s="69">
        <f t="shared" si="2"/>
        <v>0</v>
      </c>
      <c r="W9" s="493"/>
      <c r="X9" s="1129"/>
      <c r="Y9" s="1130"/>
      <c r="Z9" s="1131"/>
      <c r="AA9" s="1057">
        <f t="shared" si="3"/>
        <v>0</v>
      </c>
      <c r="AB9" s="1067"/>
      <c r="AC9" s="63" t="str">
        <f t="shared" si="4"/>
        <v/>
      </c>
      <c r="AD9" s="1068" t="str">
        <f t="shared" si="4"/>
        <v>京都府</v>
      </c>
      <c r="AE9" s="1069"/>
      <c r="AF9" s="1070" t="str">
        <f t="shared" si="5"/>
        <v>○○市立B中学校</v>
      </c>
      <c r="AG9" s="1070"/>
      <c r="AH9" s="1070"/>
      <c r="AI9" s="1070"/>
      <c r="AJ9" s="1070"/>
      <c r="AK9" s="1071"/>
      <c r="AL9" s="1031"/>
      <c r="AM9" s="1032"/>
      <c r="AN9" s="1033"/>
      <c r="AO9" s="1031"/>
      <c r="AP9" s="1032"/>
      <c r="AQ9" s="1033"/>
      <c r="AR9" s="1031">
        <v>0.54166666666666663</v>
      </c>
      <c r="AS9" s="1032"/>
      <c r="AT9" s="1033"/>
      <c r="AU9" s="1031">
        <v>0.63541666666666663</v>
      </c>
      <c r="AV9" s="1032"/>
      <c r="AW9" s="1033"/>
      <c r="AX9" s="1031"/>
      <c r="AY9" s="1032"/>
      <c r="AZ9" s="1033"/>
      <c r="BA9" s="1031"/>
      <c r="BB9" s="1032"/>
      <c r="BC9" s="1033"/>
      <c r="BD9" s="425">
        <f>AU9-AR9</f>
        <v>9.375E-2</v>
      </c>
      <c r="BE9" s="1064"/>
      <c r="BF9" s="1065"/>
      <c r="BG9" s="1065"/>
      <c r="BH9" s="1065"/>
      <c r="BI9" s="1065"/>
      <c r="BJ9" s="1065"/>
      <c r="BK9" s="1065"/>
      <c r="BL9" s="1065"/>
      <c r="BM9" s="1065"/>
      <c r="BN9" s="1065"/>
      <c r="BO9" s="1065"/>
      <c r="BP9" s="1065"/>
      <c r="BQ9" s="1066"/>
    </row>
    <row r="10" spans="1:72">
      <c r="A10" s="64"/>
      <c r="B10" s="56" t="str">
        <f t="shared" si="6"/>
        <v/>
      </c>
      <c r="C10" s="65"/>
      <c r="D10" s="746"/>
      <c r="E10" s="745" t="s">
        <v>350</v>
      </c>
      <c r="F10" s="421" t="s">
        <v>333</v>
      </c>
      <c r="G10" s="67" t="s">
        <v>343</v>
      </c>
      <c r="H10" s="60">
        <v>90</v>
      </c>
      <c r="I10" s="549" t="s">
        <v>351</v>
      </c>
      <c r="J10" s="68"/>
      <c r="K10" s="68">
        <v>1</v>
      </c>
      <c r="L10" s="68"/>
      <c r="M10" s="68"/>
      <c r="N10" s="69">
        <f t="shared" si="0"/>
        <v>0</v>
      </c>
      <c r="O10" s="493"/>
      <c r="P10" s="420"/>
      <c r="Q10" s="61"/>
      <c r="R10" s="69">
        <f t="shared" si="1"/>
        <v>0</v>
      </c>
      <c r="S10" s="65"/>
      <c r="T10" s="61"/>
      <c r="U10" s="61"/>
      <c r="V10" s="69">
        <f t="shared" si="2"/>
        <v>0</v>
      </c>
      <c r="W10" s="493"/>
      <c r="X10" s="1129"/>
      <c r="Y10" s="1130"/>
      <c r="Z10" s="1131"/>
      <c r="AA10" s="1057">
        <f t="shared" si="3"/>
        <v>0</v>
      </c>
      <c r="AB10" s="1067"/>
      <c r="AC10" s="63" t="str">
        <f t="shared" si="4"/>
        <v/>
      </c>
      <c r="AD10" s="1068">
        <f t="shared" si="4"/>
        <v>0</v>
      </c>
      <c r="AE10" s="1069"/>
      <c r="AF10" s="1070">
        <f t="shared" si="5"/>
        <v>0</v>
      </c>
      <c r="AG10" s="1070"/>
      <c r="AH10" s="1070"/>
      <c r="AI10" s="1070"/>
      <c r="AJ10" s="1070"/>
      <c r="AK10" s="1071"/>
      <c r="AL10" s="1031"/>
      <c r="AM10" s="1032"/>
      <c r="AN10" s="1033"/>
      <c r="AO10" s="1031"/>
      <c r="AP10" s="1032"/>
      <c r="AQ10" s="1033"/>
      <c r="AR10" s="1031"/>
      <c r="AS10" s="1032"/>
      <c r="AT10" s="1033"/>
      <c r="AU10" s="1031"/>
      <c r="AV10" s="1032"/>
      <c r="AW10" s="1033"/>
      <c r="AX10" s="1031"/>
      <c r="AY10" s="1032"/>
      <c r="AZ10" s="1033"/>
      <c r="BA10" s="1031"/>
      <c r="BB10" s="1032"/>
      <c r="BC10" s="1033"/>
      <c r="BD10" s="425">
        <f t="shared" si="7"/>
        <v>0</v>
      </c>
      <c r="BE10" s="1064"/>
      <c r="BF10" s="1065"/>
      <c r="BG10" s="1065"/>
      <c r="BH10" s="1065"/>
      <c r="BI10" s="1065"/>
      <c r="BJ10" s="1065"/>
      <c r="BK10" s="1065"/>
      <c r="BL10" s="1065"/>
      <c r="BM10" s="1065"/>
      <c r="BN10" s="1065"/>
      <c r="BO10" s="1065"/>
      <c r="BP10" s="1065"/>
      <c r="BQ10" s="1066"/>
    </row>
    <row r="11" spans="1:72">
      <c r="A11" s="64"/>
      <c r="B11" s="56"/>
      <c r="C11" s="65"/>
      <c r="D11" s="746"/>
      <c r="E11" s="745"/>
      <c r="F11" s="421"/>
      <c r="G11" s="67"/>
      <c r="H11" s="60"/>
      <c r="I11" s="549"/>
      <c r="J11" s="68"/>
      <c r="K11" s="68"/>
      <c r="L11" s="68"/>
      <c r="M11" s="68"/>
      <c r="N11" s="69"/>
      <c r="O11" s="493"/>
      <c r="P11" s="420"/>
      <c r="Q11" s="61"/>
      <c r="R11" s="69"/>
      <c r="S11" s="65"/>
      <c r="T11" s="61"/>
      <c r="U11" s="61"/>
      <c r="V11" s="69"/>
      <c r="W11" s="493"/>
      <c r="X11" s="724"/>
      <c r="Y11" s="725"/>
      <c r="Z11" s="726"/>
      <c r="AA11" s="715"/>
      <c r="AB11" s="719"/>
      <c r="AC11" s="63"/>
      <c r="AD11" s="720"/>
      <c r="AE11" s="721"/>
      <c r="AF11" s="722"/>
      <c r="AG11" s="722"/>
      <c r="AH11" s="722"/>
      <c r="AI11" s="722"/>
      <c r="AJ11" s="722"/>
      <c r="AK11" s="723"/>
      <c r="AL11" s="712"/>
      <c r="AM11" s="713"/>
      <c r="AN11" s="714"/>
      <c r="AO11" s="712"/>
      <c r="AP11" s="713"/>
      <c r="AQ11" s="714"/>
      <c r="AR11" s="712"/>
      <c r="AS11" s="713"/>
      <c r="AT11" s="714"/>
      <c r="AU11" s="712"/>
      <c r="AV11" s="713"/>
      <c r="AW11" s="714"/>
      <c r="AX11" s="712"/>
      <c r="AY11" s="713"/>
      <c r="AZ11" s="714"/>
      <c r="BA11" s="712"/>
      <c r="BB11" s="713"/>
      <c r="BC11" s="714"/>
      <c r="BD11" s="425"/>
      <c r="BE11" s="716"/>
      <c r="BF11" s="717"/>
      <c r="BG11" s="717"/>
      <c r="BH11" s="717"/>
      <c r="BI11" s="717"/>
      <c r="BJ11" s="717"/>
      <c r="BK11" s="717"/>
      <c r="BL11" s="717"/>
      <c r="BM11" s="717"/>
      <c r="BN11" s="717"/>
      <c r="BO11" s="717"/>
      <c r="BP11" s="717"/>
      <c r="BQ11" s="718"/>
    </row>
    <row r="12" spans="1:72">
      <c r="A12" s="64">
        <v>45111</v>
      </c>
      <c r="B12" s="56" t="str">
        <f t="shared" si="6"/>
        <v>火</v>
      </c>
      <c r="C12" s="65" t="s">
        <v>357</v>
      </c>
      <c r="D12" s="66" t="s">
        <v>355</v>
      </c>
      <c r="E12" s="65" t="s">
        <v>343</v>
      </c>
      <c r="F12" s="421" t="s">
        <v>348</v>
      </c>
      <c r="G12" s="67" t="s">
        <v>355</v>
      </c>
      <c r="H12" s="60">
        <v>20</v>
      </c>
      <c r="I12" s="549" t="s">
        <v>351</v>
      </c>
      <c r="J12" s="68"/>
      <c r="K12" s="68">
        <v>1</v>
      </c>
      <c r="L12" s="68"/>
      <c r="M12" s="68"/>
      <c r="N12" s="69">
        <f t="shared" si="0"/>
        <v>0</v>
      </c>
      <c r="O12" s="493"/>
      <c r="P12" s="420">
        <v>1100</v>
      </c>
      <c r="Q12" s="61">
        <v>6</v>
      </c>
      <c r="R12" s="69">
        <f t="shared" si="1"/>
        <v>6600</v>
      </c>
      <c r="S12" s="65"/>
      <c r="T12" s="61"/>
      <c r="U12" s="61"/>
      <c r="V12" s="69">
        <f t="shared" si="2"/>
        <v>0</v>
      </c>
      <c r="W12" s="493"/>
      <c r="X12" s="1129"/>
      <c r="Y12" s="1130"/>
      <c r="Z12" s="1131"/>
      <c r="AA12" s="1057">
        <f t="shared" si="3"/>
        <v>45111</v>
      </c>
      <c r="AB12" s="1067"/>
      <c r="AC12" s="63" t="str">
        <f t="shared" si="4"/>
        <v>火</v>
      </c>
      <c r="AD12" s="1068" t="str">
        <f t="shared" si="4"/>
        <v>大阪府</v>
      </c>
      <c r="AE12" s="1069"/>
      <c r="AF12" s="1070" t="str">
        <f t="shared" si="5"/>
        <v>C学園</v>
      </c>
      <c r="AG12" s="1070"/>
      <c r="AH12" s="1070"/>
      <c r="AI12" s="1070"/>
      <c r="AJ12" s="1070"/>
      <c r="AK12" s="1071"/>
      <c r="AL12" s="1031"/>
      <c r="AM12" s="1032"/>
      <c r="AN12" s="1033"/>
      <c r="AO12" s="1031"/>
      <c r="AP12" s="1032"/>
      <c r="AQ12" s="1033"/>
      <c r="AR12" s="1031">
        <v>0.45833333333333331</v>
      </c>
      <c r="AS12" s="1032"/>
      <c r="AT12" s="1033"/>
      <c r="AU12" s="1031">
        <v>0.53125</v>
      </c>
      <c r="AV12" s="1032"/>
      <c r="AW12" s="1033"/>
      <c r="AX12" s="1031"/>
      <c r="AY12" s="1032"/>
      <c r="AZ12" s="1033"/>
      <c r="BA12" s="1031"/>
      <c r="BB12" s="1032"/>
      <c r="BC12" s="1033"/>
      <c r="BD12" s="425">
        <f t="shared" si="7"/>
        <v>7.2916666666666685E-2</v>
      </c>
      <c r="BE12" s="1064"/>
      <c r="BF12" s="1065"/>
      <c r="BG12" s="1065"/>
      <c r="BH12" s="1065"/>
      <c r="BI12" s="1065"/>
      <c r="BJ12" s="1065"/>
      <c r="BK12" s="1065"/>
      <c r="BL12" s="1065"/>
      <c r="BM12" s="1065"/>
      <c r="BN12" s="1065"/>
      <c r="BO12" s="1065"/>
      <c r="BP12" s="1065"/>
      <c r="BQ12" s="1066"/>
    </row>
    <row r="13" spans="1:72">
      <c r="A13" s="64"/>
      <c r="B13" s="56" t="str">
        <f t="shared" si="6"/>
        <v/>
      </c>
      <c r="C13" s="65"/>
      <c r="D13" s="66"/>
      <c r="E13" s="65" t="s">
        <v>355</v>
      </c>
      <c r="F13" s="421" t="s">
        <v>348</v>
      </c>
      <c r="G13" s="67" t="s">
        <v>358</v>
      </c>
      <c r="H13" s="60">
        <v>15</v>
      </c>
      <c r="I13" s="549" t="s">
        <v>351</v>
      </c>
      <c r="J13" s="68"/>
      <c r="K13" s="68">
        <v>1</v>
      </c>
      <c r="L13" s="68"/>
      <c r="M13" s="68"/>
      <c r="N13" s="69">
        <f t="shared" si="0"/>
        <v>0</v>
      </c>
      <c r="O13" s="788"/>
      <c r="P13" s="420"/>
      <c r="Q13" s="61"/>
      <c r="R13" s="69">
        <f t="shared" si="1"/>
        <v>0</v>
      </c>
      <c r="S13" s="65"/>
      <c r="T13" s="61"/>
      <c r="U13" s="61"/>
      <c r="V13" s="69">
        <f t="shared" si="2"/>
        <v>0</v>
      </c>
      <c r="W13" s="493"/>
      <c r="X13" s="1129"/>
      <c r="Y13" s="1130"/>
      <c r="Z13" s="1131"/>
      <c r="AA13" s="1057">
        <f t="shared" si="3"/>
        <v>0</v>
      </c>
      <c r="AB13" s="1067"/>
      <c r="AC13" s="63" t="str">
        <f t="shared" si="4"/>
        <v/>
      </c>
      <c r="AD13" s="1068">
        <f t="shared" si="4"/>
        <v>0</v>
      </c>
      <c r="AE13" s="1069"/>
      <c r="AF13" s="1070">
        <f t="shared" si="5"/>
        <v>0</v>
      </c>
      <c r="AG13" s="1070"/>
      <c r="AH13" s="1070"/>
      <c r="AI13" s="1070"/>
      <c r="AJ13" s="1070"/>
      <c r="AK13" s="1071"/>
      <c r="AL13" s="1031"/>
      <c r="AM13" s="1032"/>
      <c r="AN13" s="1033"/>
      <c r="AO13" s="1031"/>
      <c r="AP13" s="1032"/>
      <c r="AQ13" s="1033"/>
      <c r="AR13" s="1031"/>
      <c r="AS13" s="1032"/>
      <c r="AT13" s="1033"/>
      <c r="AU13" s="1031"/>
      <c r="AV13" s="1032"/>
      <c r="AW13" s="1033"/>
      <c r="AX13" s="1031"/>
      <c r="AY13" s="1032"/>
      <c r="AZ13" s="1033"/>
      <c r="BA13" s="1031"/>
      <c r="BB13" s="1032"/>
      <c r="BC13" s="1033"/>
      <c r="BD13" s="425">
        <f t="shared" si="7"/>
        <v>0</v>
      </c>
      <c r="BE13" s="1064"/>
      <c r="BF13" s="1065"/>
      <c r="BG13" s="1065"/>
      <c r="BH13" s="1065"/>
      <c r="BI13" s="1065"/>
      <c r="BJ13" s="1065"/>
      <c r="BK13" s="1065"/>
      <c r="BL13" s="1065"/>
      <c r="BM13" s="1065"/>
      <c r="BN13" s="1065"/>
      <c r="BO13" s="1065"/>
      <c r="BP13" s="1065"/>
      <c r="BQ13" s="1066"/>
    </row>
    <row r="14" spans="1:72">
      <c r="A14" s="64"/>
      <c r="B14" s="56" t="str">
        <f t="shared" si="6"/>
        <v/>
      </c>
      <c r="C14" s="65"/>
      <c r="D14" s="66"/>
      <c r="E14" s="65" t="s">
        <v>359</v>
      </c>
      <c r="F14" s="421" t="s">
        <v>333</v>
      </c>
      <c r="G14" s="67" t="s">
        <v>334</v>
      </c>
      <c r="H14" s="60">
        <v>552.6</v>
      </c>
      <c r="I14" s="549" t="s">
        <v>339</v>
      </c>
      <c r="J14" s="68">
        <v>8910</v>
      </c>
      <c r="K14" s="68">
        <v>6</v>
      </c>
      <c r="L14" s="68">
        <v>5610</v>
      </c>
      <c r="M14" s="68">
        <v>6</v>
      </c>
      <c r="N14" s="69">
        <f t="shared" si="0"/>
        <v>87120</v>
      </c>
      <c r="O14" s="787" t="s">
        <v>460</v>
      </c>
      <c r="P14" s="420"/>
      <c r="Q14" s="61"/>
      <c r="R14" s="69">
        <f t="shared" si="1"/>
        <v>0</v>
      </c>
      <c r="S14" s="65"/>
      <c r="T14" s="61"/>
      <c r="U14" s="61"/>
      <c r="V14" s="69">
        <f t="shared" si="2"/>
        <v>0</v>
      </c>
      <c r="W14" s="493"/>
      <c r="X14" s="1129"/>
      <c r="Y14" s="1130"/>
      <c r="Z14" s="1131"/>
      <c r="AA14" s="1057">
        <f t="shared" si="3"/>
        <v>0</v>
      </c>
      <c r="AB14" s="1067"/>
      <c r="AC14" s="63" t="str">
        <f t="shared" si="4"/>
        <v/>
      </c>
      <c r="AD14" s="1068">
        <f t="shared" si="4"/>
        <v>0</v>
      </c>
      <c r="AE14" s="1069"/>
      <c r="AF14" s="1070">
        <f t="shared" si="5"/>
        <v>0</v>
      </c>
      <c r="AG14" s="1070"/>
      <c r="AH14" s="1070"/>
      <c r="AI14" s="1070"/>
      <c r="AJ14" s="1070"/>
      <c r="AK14" s="1071"/>
      <c r="AL14" s="1031"/>
      <c r="AM14" s="1032"/>
      <c r="AN14" s="1033"/>
      <c r="AO14" s="1031"/>
      <c r="AP14" s="1032"/>
      <c r="AQ14" s="1033"/>
      <c r="AR14" s="1031"/>
      <c r="AS14" s="1032"/>
      <c r="AT14" s="1033"/>
      <c r="AU14" s="1031"/>
      <c r="AV14" s="1032"/>
      <c r="AW14" s="1033"/>
      <c r="AX14" s="1031"/>
      <c r="AY14" s="1032"/>
      <c r="AZ14" s="1033"/>
      <c r="BA14" s="1031"/>
      <c r="BB14" s="1032"/>
      <c r="BC14" s="1033"/>
      <c r="BD14" s="425">
        <f t="shared" si="7"/>
        <v>0</v>
      </c>
      <c r="BE14" s="1064"/>
      <c r="BF14" s="1065"/>
      <c r="BG14" s="1065"/>
      <c r="BH14" s="1065"/>
      <c r="BI14" s="1065"/>
      <c r="BJ14" s="1065"/>
      <c r="BK14" s="1065"/>
      <c r="BL14" s="1065"/>
      <c r="BM14" s="1065"/>
      <c r="BN14" s="1065"/>
      <c r="BO14" s="1065"/>
      <c r="BP14" s="1065"/>
      <c r="BQ14" s="1066"/>
    </row>
    <row r="15" spans="1:72">
      <c r="A15" s="64"/>
      <c r="B15" s="56" t="str">
        <f t="shared" si="6"/>
        <v/>
      </c>
      <c r="C15" s="65"/>
      <c r="D15" s="66"/>
      <c r="E15" s="65"/>
      <c r="F15" s="421"/>
      <c r="G15" s="67"/>
      <c r="H15" s="60"/>
      <c r="I15" s="549"/>
      <c r="J15" s="68"/>
      <c r="K15" s="68"/>
      <c r="L15" s="68"/>
      <c r="M15" s="68"/>
      <c r="N15" s="69">
        <f t="shared" si="0"/>
        <v>0</v>
      </c>
      <c r="O15" s="493"/>
      <c r="P15" s="420"/>
      <c r="Q15" s="61"/>
      <c r="R15" s="69">
        <f t="shared" si="1"/>
        <v>0</v>
      </c>
      <c r="S15" s="65"/>
      <c r="T15" s="61"/>
      <c r="U15" s="61"/>
      <c r="V15" s="69">
        <f t="shared" si="2"/>
        <v>0</v>
      </c>
      <c r="W15" s="493"/>
      <c r="X15" s="1129"/>
      <c r="Y15" s="1130"/>
      <c r="Z15" s="1131"/>
      <c r="AA15" s="1057">
        <f t="shared" si="3"/>
        <v>0</v>
      </c>
      <c r="AB15" s="1067"/>
      <c r="AC15" s="63" t="str">
        <f t="shared" si="4"/>
        <v/>
      </c>
      <c r="AD15" s="1068">
        <f t="shared" si="4"/>
        <v>0</v>
      </c>
      <c r="AE15" s="1069"/>
      <c r="AF15" s="1070">
        <f t="shared" si="5"/>
        <v>0</v>
      </c>
      <c r="AG15" s="1070"/>
      <c r="AH15" s="1070"/>
      <c r="AI15" s="1070"/>
      <c r="AJ15" s="1070"/>
      <c r="AK15" s="1071"/>
      <c r="AL15" s="1031"/>
      <c r="AM15" s="1032"/>
      <c r="AN15" s="1033"/>
      <c r="AO15" s="1031"/>
      <c r="AP15" s="1032"/>
      <c r="AQ15" s="1033"/>
      <c r="AR15" s="1031"/>
      <c r="AS15" s="1032"/>
      <c r="AT15" s="1033"/>
      <c r="AU15" s="1031"/>
      <c r="AV15" s="1032"/>
      <c r="AW15" s="1033"/>
      <c r="AX15" s="1031"/>
      <c r="AY15" s="1032"/>
      <c r="AZ15" s="1033"/>
      <c r="BA15" s="1031"/>
      <c r="BB15" s="1032"/>
      <c r="BC15" s="1033"/>
      <c r="BD15" s="425">
        <f t="shared" si="7"/>
        <v>0</v>
      </c>
      <c r="BE15" s="1064"/>
      <c r="BF15" s="1065"/>
      <c r="BG15" s="1065"/>
      <c r="BH15" s="1065"/>
      <c r="BI15" s="1065"/>
      <c r="BJ15" s="1065"/>
      <c r="BK15" s="1065"/>
      <c r="BL15" s="1065"/>
      <c r="BM15" s="1065"/>
      <c r="BN15" s="1065"/>
      <c r="BO15" s="1065"/>
      <c r="BP15" s="1065"/>
      <c r="BQ15" s="1066"/>
    </row>
    <row r="16" spans="1:72">
      <c r="A16" s="64"/>
      <c r="B16" s="56" t="str">
        <f t="shared" si="6"/>
        <v/>
      </c>
      <c r="C16" s="65"/>
      <c r="D16" s="66"/>
      <c r="E16" s="65"/>
      <c r="F16" s="421"/>
      <c r="G16" s="67"/>
      <c r="H16" s="60"/>
      <c r="I16" s="549"/>
      <c r="J16" s="68"/>
      <c r="K16" s="68"/>
      <c r="L16" s="68"/>
      <c r="M16" s="68"/>
      <c r="N16" s="69">
        <f t="shared" si="0"/>
        <v>0</v>
      </c>
      <c r="O16" s="493"/>
      <c r="P16" s="420"/>
      <c r="Q16" s="61"/>
      <c r="R16" s="69">
        <f t="shared" si="1"/>
        <v>0</v>
      </c>
      <c r="S16" s="65"/>
      <c r="T16" s="61"/>
      <c r="U16" s="61"/>
      <c r="V16" s="69">
        <f t="shared" si="2"/>
        <v>0</v>
      </c>
      <c r="W16" s="493"/>
      <c r="X16" s="1129"/>
      <c r="Y16" s="1130"/>
      <c r="Z16" s="1131"/>
      <c r="AA16" s="1057">
        <f t="shared" si="3"/>
        <v>0</v>
      </c>
      <c r="AB16" s="1067"/>
      <c r="AC16" s="63" t="str">
        <f t="shared" si="4"/>
        <v/>
      </c>
      <c r="AD16" s="1068">
        <f t="shared" si="4"/>
        <v>0</v>
      </c>
      <c r="AE16" s="1069"/>
      <c r="AF16" s="1070">
        <f t="shared" si="5"/>
        <v>0</v>
      </c>
      <c r="AG16" s="1070"/>
      <c r="AH16" s="1070"/>
      <c r="AI16" s="1070"/>
      <c r="AJ16" s="1070"/>
      <c r="AK16" s="1071"/>
      <c r="AL16" s="1031"/>
      <c r="AM16" s="1032"/>
      <c r="AN16" s="1033"/>
      <c r="AO16" s="1031"/>
      <c r="AP16" s="1032"/>
      <c r="AQ16" s="1033"/>
      <c r="AR16" s="1031"/>
      <c r="AS16" s="1032"/>
      <c r="AT16" s="1033"/>
      <c r="AU16" s="1031"/>
      <c r="AV16" s="1032"/>
      <c r="AW16" s="1033"/>
      <c r="AX16" s="1031"/>
      <c r="AY16" s="1032"/>
      <c r="AZ16" s="1033"/>
      <c r="BA16" s="1031"/>
      <c r="BB16" s="1032"/>
      <c r="BC16" s="1033"/>
      <c r="BD16" s="425">
        <f t="shared" si="7"/>
        <v>0</v>
      </c>
      <c r="BE16" s="1064"/>
      <c r="BF16" s="1065"/>
      <c r="BG16" s="1065"/>
      <c r="BH16" s="1065"/>
      <c r="BI16" s="1065"/>
      <c r="BJ16" s="1065"/>
      <c r="BK16" s="1065"/>
      <c r="BL16" s="1065"/>
      <c r="BM16" s="1065"/>
      <c r="BN16" s="1065"/>
      <c r="BO16" s="1065"/>
      <c r="BP16" s="1065"/>
      <c r="BQ16" s="1066"/>
    </row>
    <row r="17" spans="1:69">
      <c r="A17" s="64"/>
      <c r="B17" s="56" t="str">
        <f t="shared" si="6"/>
        <v/>
      </c>
      <c r="C17" s="65"/>
      <c r="D17" s="66"/>
      <c r="E17" s="65"/>
      <c r="F17" s="421"/>
      <c r="G17" s="67"/>
      <c r="H17" s="60"/>
      <c r="I17" s="549"/>
      <c r="J17" s="68"/>
      <c r="K17" s="68"/>
      <c r="L17" s="68"/>
      <c r="M17" s="68"/>
      <c r="N17" s="69">
        <f t="shared" si="0"/>
        <v>0</v>
      </c>
      <c r="O17" s="493"/>
      <c r="P17" s="420"/>
      <c r="Q17" s="61"/>
      <c r="R17" s="69">
        <f t="shared" si="1"/>
        <v>0</v>
      </c>
      <c r="S17" s="65"/>
      <c r="T17" s="61"/>
      <c r="U17" s="61"/>
      <c r="V17" s="69">
        <f t="shared" si="2"/>
        <v>0</v>
      </c>
      <c r="W17" s="493"/>
      <c r="X17" s="1129"/>
      <c r="Y17" s="1130"/>
      <c r="Z17" s="1131"/>
      <c r="AA17" s="1057">
        <f t="shared" si="3"/>
        <v>0</v>
      </c>
      <c r="AB17" s="1067"/>
      <c r="AC17" s="63" t="str">
        <f t="shared" si="4"/>
        <v/>
      </c>
      <c r="AD17" s="1068">
        <f t="shared" si="4"/>
        <v>0</v>
      </c>
      <c r="AE17" s="1069"/>
      <c r="AF17" s="1070">
        <f t="shared" si="5"/>
        <v>0</v>
      </c>
      <c r="AG17" s="1070"/>
      <c r="AH17" s="1070"/>
      <c r="AI17" s="1070"/>
      <c r="AJ17" s="1070"/>
      <c r="AK17" s="1071"/>
      <c r="AL17" s="1031"/>
      <c r="AM17" s="1032"/>
      <c r="AN17" s="1033"/>
      <c r="AO17" s="1031"/>
      <c r="AP17" s="1032"/>
      <c r="AQ17" s="1033"/>
      <c r="AR17" s="1031"/>
      <c r="AS17" s="1032"/>
      <c r="AT17" s="1033"/>
      <c r="AU17" s="1031"/>
      <c r="AV17" s="1032"/>
      <c r="AW17" s="1033"/>
      <c r="AX17" s="1031"/>
      <c r="AY17" s="1032"/>
      <c r="AZ17" s="1033"/>
      <c r="BA17" s="1031"/>
      <c r="BB17" s="1032"/>
      <c r="BC17" s="1033"/>
      <c r="BD17" s="425">
        <f t="shared" si="7"/>
        <v>0</v>
      </c>
      <c r="BE17" s="1064"/>
      <c r="BF17" s="1065"/>
      <c r="BG17" s="1065"/>
      <c r="BH17" s="1065"/>
      <c r="BI17" s="1065"/>
      <c r="BJ17" s="1065"/>
      <c r="BK17" s="1065"/>
      <c r="BL17" s="1065"/>
      <c r="BM17" s="1065"/>
      <c r="BN17" s="1065"/>
      <c r="BO17" s="1065"/>
      <c r="BP17" s="1065"/>
      <c r="BQ17" s="1066"/>
    </row>
    <row r="18" spans="1:69">
      <c r="A18" s="64"/>
      <c r="B18" s="56" t="str">
        <f t="shared" si="6"/>
        <v/>
      </c>
      <c r="C18" s="65"/>
      <c r="D18" s="66"/>
      <c r="E18" s="65"/>
      <c r="F18" s="421"/>
      <c r="G18" s="67"/>
      <c r="H18" s="60"/>
      <c r="I18" s="549"/>
      <c r="J18" s="68"/>
      <c r="K18" s="68"/>
      <c r="L18" s="68"/>
      <c r="M18" s="68"/>
      <c r="N18" s="69">
        <f t="shared" si="0"/>
        <v>0</v>
      </c>
      <c r="O18" s="493"/>
      <c r="P18" s="420"/>
      <c r="Q18" s="61"/>
      <c r="R18" s="69">
        <f t="shared" si="1"/>
        <v>0</v>
      </c>
      <c r="S18" s="65"/>
      <c r="T18" s="61"/>
      <c r="U18" s="61"/>
      <c r="V18" s="69">
        <f t="shared" si="2"/>
        <v>0</v>
      </c>
      <c r="W18" s="493"/>
      <c r="X18" s="1129"/>
      <c r="Y18" s="1130"/>
      <c r="Z18" s="1131"/>
      <c r="AA18" s="1057">
        <f t="shared" si="3"/>
        <v>0</v>
      </c>
      <c r="AB18" s="1067"/>
      <c r="AC18" s="63" t="str">
        <f t="shared" si="4"/>
        <v/>
      </c>
      <c r="AD18" s="1068">
        <f t="shared" si="4"/>
        <v>0</v>
      </c>
      <c r="AE18" s="1069"/>
      <c r="AF18" s="1070">
        <f t="shared" si="5"/>
        <v>0</v>
      </c>
      <c r="AG18" s="1070"/>
      <c r="AH18" s="1070"/>
      <c r="AI18" s="1070"/>
      <c r="AJ18" s="1070"/>
      <c r="AK18" s="1071"/>
      <c r="AL18" s="1031"/>
      <c r="AM18" s="1032"/>
      <c r="AN18" s="1033"/>
      <c r="AO18" s="1031"/>
      <c r="AP18" s="1032"/>
      <c r="AQ18" s="1033"/>
      <c r="AR18" s="1031"/>
      <c r="AS18" s="1032"/>
      <c r="AT18" s="1033"/>
      <c r="AU18" s="1031"/>
      <c r="AV18" s="1032"/>
      <c r="AW18" s="1033"/>
      <c r="AX18" s="1031"/>
      <c r="AY18" s="1032"/>
      <c r="AZ18" s="1033"/>
      <c r="BA18" s="1031"/>
      <c r="BB18" s="1032"/>
      <c r="BC18" s="1033"/>
      <c r="BD18" s="425">
        <f t="shared" si="7"/>
        <v>0</v>
      </c>
      <c r="BE18" s="1064"/>
      <c r="BF18" s="1065"/>
      <c r="BG18" s="1065"/>
      <c r="BH18" s="1065"/>
      <c r="BI18" s="1065"/>
      <c r="BJ18" s="1065"/>
      <c r="BK18" s="1065"/>
      <c r="BL18" s="1065"/>
      <c r="BM18" s="1065"/>
      <c r="BN18" s="1065"/>
      <c r="BO18" s="1065"/>
      <c r="BP18" s="1065"/>
      <c r="BQ18" s="1066"/>
    </row>
    <row r="19" spans="1:69">
      <c r="A19" s="64"/>
      <c r="B19" s="56" t="str">
        <f t="shared" si="6"/>
        <v/>
      </c>
      <c r="C19" s="65"/>
      <c r="D19" s="66"/>
      <c r="E19" s="65"/>
      <c r="F19" s="421"/>
      <c r="G19" s="67"/>
      <c r="H19" s="60"/>
      <c r="I19" s="549"/>
      <c r="J19" s="68"/>
      <c r="K19" s="68"/>
      <c r="L19" s="68"/>
      <c r="M19" s="68"/>
      <c r="N19" s="69">
        <f t="shared" si="0"/>
        <v>0</v>
      </c>
      <c r="O19" s="493"/>
      <c r="P19" s="420"/>
      <c r="Q19" s="61"/>
      <c r="R19" s="69">
        <f t="shared" si="1"/>
        <v>0</v>
      </c>
      <c r="S19" s="65"/>
      <c r="T19" s="61"/>
      <c r="U19" s="61"/>
      <c r="V19" s="69">
        <f t="shared" si="2"/>
        <v>0</v>
      </c>
      <c r="W19" s="493"/>
      <c r="X19" s="1129"/>
      <c r="Y19" s="1130"/>
      <c r="Z19" s="1131"/>
      <c r="AA19" s="1057">
        <f t="shared" si="3"/>
        <v>0</v>
      </c>
      <c r="AB19" s="1067"/>
      <c r="AC19" s="63" t="str">
        <f t="shared" si="4"/>
        <v/>
      </c>
      <c r="AD19" s="1068">
        <f t="shared" si="4"/>
        <v>0</v>
      </c>
      <c r="AE19" s="1069"/>
      <c r="AF19" s="1070">
        <f t="shared" si="5"/>
        <v>0</v>
      </c>
      <c r="AG19" s="1070"/>
      <c r="AH19" s="1070"/>
      <c r="AI19" s="1070"/>
      <c r="AJ19" s="1070"/>
      <c r="AK19" s="1071"/>
      <c r="AL19" s="1031"/>
      <c r="AM19" s="1032"/>
      <c r="AN19" s="1033"/>
      <c r="AO19" s="1031"/>
      <c r="AP19" s="1032"/>
      <c r="AQ19" s="1033"/>
      <c r="AR19" s="1031"/>
      <c r="AS19" s="1032"/>
      <c r="AT19" s="1033"/>
      <c r="AU19" s="1031"/>
      <c r="AV19" s="1032"/>
      <c r="AW19" s="1033"/>
      <c r="AX19" s="1031"/>
      <c r="AY19" s="1032"/>
      <c r="AZ19" s="1033"/>
      <c r="BA19" s="1031"/>
      <c r="BB19" s="1032"/>
      <c r="BC19" s="1033"/>
      <c r="BD19" s="425">
        <f t="shared" si="7"/>
        <v>0</v>
      </c>
      <c r="BE19" s="1064"/>
      <c r="BF19" s="1065"/>
      <c r="BG19" s="1065"/>
      <c r="BH19" s="1065"/>
      <c r="BI19" s="1065"/>
      <c r="BJ19" s="1065"/>
      <c r="BK19" s="1065"/>
      <c r="BL19" s="1065"/>
      <c r="BM19" s="1065"/>
      <c r="BN19" s="1065"/>
      <c r="BO19" s="1065"/>
      <c r="BP19" s="1065"/>
      <c r="BQ19" s="1066"/>
    </row>
    <row r="20" spans="1:69">
      <c r="A20" s="64"/>
      <c r="B20" s="56" t="str">
        <f t="shared" si="6"/>
        <v/>
      </c>
      <c r="C20" s="65"/>
      <c r="D20" s="66"/>
      <c r="E20" s="65"/>
      <c r="F20" s="421"/>
      <c r="G20" s="67"/>
      <c r="H20" s="60"/>
      <c r="I20" s="549"/>
      <c r="J20" s="68"/>
      <c r="K20" s="68"/>
      <c r="L20" s="68"/>
      <c r="M20" s="68"/>
      <c r="N20" s="69">
        <f t="shared" si="0"/>
        <v>0</v>
      </c>
      <c r="O20" s="493"/>
      <c r="P20" s="420"/>
      <c r="Q20" s="61"/>
      <c r="R20" s="69">
        <f t="shared" si="1"/>
        <v>0</v>
      </c>
      <c r="S20" s="65"/>
      <c r="T20" s="61"/>
      <c r="U20" s="61"/>
      <c r="V20" s="69">
        <f t="shared" si="2"/>
        <v>0</v>
      </c>
      <c r="W20" s="493"/>
      <c r="X20" s="1129"/>
      <c r="Y20" s="1130"/>
      <c r="Z20" s="1131"/>
      <c r="AA20" s="1057">
        <f t="shared" si="3"/>
        <v>0</v>
      </c>
      <c r="AB20" s="1067"/>
      <c r="AC20" s="63" t="str">
        <f t="shared" si="4"/>
        <v/>
      </c>
      <c r="AD20" s="1068">
        <f t="shared" si="4"/>
        <v>0</v>
      </c>
      <c r="AE20" s="1069"/>
      <c r="AF20" s="1070">
        <f t="shared" si="5"/>
        <v>0</v>
      </c>
      <c r="AG20" s="1070"/>
      <c r="AH20" s="1070"/>
      <c r="AI20" s="1070"/>
      <c r="AJ20" s="1070"/>
      <c r="AK20" s="1071"/>
      <c r="AL20" s="1031"/>
      <c r="AM20" s="1032"/>
      <c r="AN20" s="1033"/>
      <c r="AO20" s="1031"/>
      <c r="AP20" s="1032"/>
      <c r="AQ20" s="1033"/>
      <c r="AR20" s="1031"/>
      <c r="AS20" s="1032"/>
      <c r="AT20" s="1033"/>
      <c r="AU20" s="1031"/>
      <c r="AV20" s="1032"/>
      <c r="AW20" s="1033"/>
      <c r="AX20" s="1031"/>
      <c r="AY20" s="1032"/>
      <c r="AZ20" s="1033"/>
      <c r="BA20" s="1031"/>
      <c r="BB20" s="1032"/>
      <c r="BC20" s="1033"/>
      <c r="BD20" s="425">
        <f t="shared" si="7"/>
        <v>0</v>
      </c>
      <c r="BE20" s="1064"/>
      <c r="BF20" s="1065"/>
      <c r="BG20" s="1065"/>
      <c r="BH20" s="1065"/>
      <c r="BI20" s="1065"/>
      <c r="BJ20" s="1065"/>
      <c r="BK20" s="1065"/>
      <c r="BL20" s="1065"/>
      <c r="BM20" s="1065"/>
      <c r="BN20" s="1065"/>
      <c r="BO20" s="1065"/>
      <c r="BP20" s="1065"/>
      <c r="BQ20" s="1066"/>
    </row>
    <row r="21" spans="1:69">
      <c r="A21" s="64"/>
      <c r="B21" s="56" t="str">
        <f t="shared" si="6"/>
        <v/>
      </c>
      <c r="C21" s="65"/>
      <c r="D21" s="66"/>
      <c r="E21" s="65"/>
      <c r="F21" s="421"/>
      <c r="G21" s="67"/>
      <c r="H21" s="60"/>
      <c r="I21" s="549"/>
      <c r="J21" s="68"/>
      <c r="K21" s="68"/>
      <c r="L21" s="68"/>
      <c r="M21" s="68"/>
      <c r="N21" s="69">
        <f t="shared" si="0"/>
        <v>0</v>
      </c>
      <c r="O21" s="493"/>
      <c r="P21" s="420"/>
      <c r="Q21" s="61"/>
      <c r="R21" s="69">
        <f t="shared" si="1"/>
        <v>0</v>
      </c>
      <c r="S21" s="65"/>
      <c r="T21" s="61"/>
      <c r="U21" s="61"/>
      <c r="V21" s="69">
        <f t="shared" si="2"/>
        <v>0</v>
      </c>
      <c r="W21" s="493"/>
      <c r="X21" s="1129"/>
      <c r="Y21" s="1130"/>
      <c r="Z21" s="1131"/>
      <c r="AA21" s="1057">
        <f t="shared" si="3"/>
        <v>0</v>
      </c>
      <c r="AB21" s="1067"/>
      <c r="AC21" s="63" t="str">
        <f t="shared" si="4"/>
        <v/>
      </c>
      <c r="AD21" s="1068">
        <f t="shared" si="4"/>
        <v>0</v>
      </c>
      <c r="AE21" s="1069"/>
      <c r="AF21" s="1070">
        <f t="shared" si="5"/>
        <v>0</v>
      </c>
      <c r="AG21" s="1070"/>
      <c r="AH21" s="1070"/>
      <c r="AI21" s="1070"/>
      <c r="AJ21" s="1070"/>
      <c r="AK21" s="1071"/>
      <c r="AL21" s="1031"/>
      <c r="AM21" s="1032"/>
      <c r="AN21" s="1033"/>
      <c r="AO21" s="1031"/>
      <c r="AP21" s="1032"/>
      <c r="AQ21" s="1033"/>
      <c r="AR21" s="1031"/>
      <c r="AS21" s="1032"/>
      <c r="AT21" s="1033"/>
      <c r="AU21" s="1031"/>
      <c r="AV21" s="1032"/>
      <c r="AW21" s="1033"/>
      <c r="AX21" s="1031"/>
      <c r="AY21" s="1032"/>
      <c r="AZ21" s="1033"/>
      <c r="BA21" s="1031"/>
      <c r="BB21" s="1032"/>
      <c r="BC21" s="1033"/>
      <c r="BD21" s="425">
        <f t="shared" si="7"/>
        <v>0</v>
      </c>
      <c r="BE21" s="1064"/>
      <c r="BF21" s="1065"/>
      <c r="BG21" s="1065"/>
      <c r="BH21" s="1065"/>
      <c r="BI21" s="1065"/>
      <c r="BJ21" s="1065"/>
      <c r="BK21" s="1065"/>
      <c r="BL21" s="1065"/>
      <c r="BM21" s="1065"/>
      <c r="BN21" s="1065"/>
      <c r="BO21" s="1065"/>
      <c r="BP21" s="1065"/>
      <c r="BQ21" s="1066"/>
    </row>
    <row r="22" spans="1:69">
      <c r="A22" s="64"/>
      <c r="B22" s="56" t="str">
        <f t="shared" si="6"/>
        <v/>
      </c>
      <c r="C22" s="65"/>
      <c r="D22" s="66"/>
      <c r="E22" s="65"/>
      <c r="F22" s="421"/>
      <c r="G22" s="67"/>
      <c r="H22" s="60"/>
      <c r="I22" s="549"/>
      <c r="J22" s="68"/>
      <c r="K22" s="68"/>
      <c r="L22" s="68"/>
      <c r="M22" s="68"/>
      <c r="N22" s="69">
        <f t="shared" si="0"/>
        <v>0</v>
      </c>
      <c r="O22" s="493"/>
      <c r="P22" s="420"/>
      <c r="Q22" s="61"/>
      <c r="R22" s="69">
        <f t="shared" si="1"/>
        <v>0</v>
      </c>
      <c r="S22" s="65"/>
      <c r="T22" s="61"/>
      <c r="U22" s="61"/>
      <c r="V22" s="69">
        <f t="shared" si="2"/>
        <v>0</v>
      </c>
      <c r="W22" s="493"/>
      <c r="X22" s="1129"/>
      <c r="Y22" s="1130"/>
      <c r="Z22" s="1131"/>
      <c r="AA22" s="1057">
        <f t="shared" si="3"/>
        <v>0</v>
      </c>
      <c r="AB22" s="1067"/>
      <c r="AC22" s="63" t="str">
        <f t="shared" si="4"/>
        <v/>
      </c>
      <c r="AD22" s="1068">
        <f t="shared" si="4"/>
        <v>0</v>
      </c>
      <c r="AE22" s="1069"/>
      <c r="AF22" s="1070">
        <f t="shared" si="5"/>
        <v>0</v>
      </c>
      <c r="AG22" s="1070"/>
      <c r="AH22" s="1070"/>
      <c r="AI22" s="1070"/>
      <c r="AJ22" s="1070"/>
      <c r="AK22" s="1071"/>
      <c r="AL22" s="1031"/>
      <c r="AM22" s="1032"/>
      <c r="AN22" s="1033"/>
      <c r="AO22" s="1031"/>
      <c r="AP22" s="1032"/>
      <c r="AQ22" s="1033"/>
      <c r="AR22" s="1031"/>
      <c r="AS22" s="1032"/>
      <c r="AT22" s="1033"/>
      <c r="AU22" s="1031"/>
      <c r="AV22" s="1032"/>
      <c r="AW22" s="1033"/>
      <c r="AX22" s="1031"/>
      <c r="AY22" s="1032"/>
      <c r="AZ22" s="1033"/>
      <c r="BA22" s="1031"/>
      <c r="BB22" s="1032"/>
      <c r="BC22" s="1033"/>
      <c r="BD22" s="425">
        <f t="shared" si="7"/>
        <v>0</v>
      </c>
      <c r="BE22" s="1064"/>
      <c r="BF22" s="1065"/>
      <c r="BG22" s="1065"/>
      <c r="BH22" s="1065"/>
      <c r="BI22" s="1065"/>
      <c r="BJ22" s="1065"/>
      <c r="BK22" s="1065"/>
      <c r="BL22" s="1065"/>
      <c r="BM22" s="1065"/>
      <c r="BN22" s="1065"/>
      <c r="BO22" s="1065"/>
      <c r="BP22" s="1065"/>
      <c r="BQ22" s="1066"/>
    </row>
    <row r="23" spans="1:69">
      <c r="A23" s="64"/>
      <c r="B23" s="56" t="str">
        <f t="shared" si="6"/>
        <v/>
      </c>
      <c r="C23" s="65"/>
      <c r="D23" s="66"/>
      <c r="E23" s="65"/>
      <c r="F23" s="421"/>
      <c r="G23" s="67"/>
      <c r="H23" s="60"/>
      <c r="I23" s="549"/>
      <c r="J23" s="68"/>
      <c r="K23" s="68"/>
      <c r="L23" s="68"/>
      <c r="M23" s="68"/>
      <c r="N23" s="69">
        <f t="shared" si="0"/>
        <v>0</v>
      </c>
      <c r="O23" s="493"/>
      <c r="P23" s="420"/>
      <c r="Q23" s="61"/>
      <c r="R23" s="69">
        <f t="shared" si="1"/>
        <v>0</v>
      </c>
      <c r="S23" s="65"/>
      <c r="T23" s="61"/>
      <c r="U23" s="61"/>
      <c r="V23" s="69">
        <f t="shared" si="2"/>
        <v>0</v>
      </c>
      <c r="W23" s="493"/>
      <c r="X23" s="1129"/>
      <c r="Y23" s="1130"/>
      <c r="Z23" s="1131"/>
      <c r="AA23" s="1063">
        <f t="shared" si="3"/>
        <v>0</v>
      </c>
      <c r="AB23" s="1057"/>
      <c r="AC23" s="63" t="str">
        <f t="shared" si="4"/>
        <v/>
      </c>
      <c r="AD23" s="1058">
        <f t="shared" si="4"/>
        <v>0</v>
      </c>
      <c r="AE23" s="1059"/>
      <c r="AF23" s="1060">
        <f t="shared" si="5"/>
        <v>0</v>
      </c>
      <c r="AG23" s="1061"/>
      <c r="AH23" s="1061"/>
      <c r="AI23" s="1061"/>
      <c r="AJ23" s="1061"/>
      <c r="AK23" s="1062"/>
      <c r="AL23" s="1031"/>
      <c r="AM23" s="1032"/>
      <c r="AN23" s="1033"/>
      <c r="AO23" s="1031"/>
      <c r="AP23" s="1032"/>
      <c r="AQ23" s="1033"/>
      <c r="AR23" s="1031"/>
      <c r="AS23" s="1032"/>
      <c r="AT23" s="1033"/>
      <c r="AU23" s="1031"/>
      <c r="AV23" s="1032"/>
      <c r="AW23" s="1033"/>
      <c r="AX23" s="1031"/>
      <c r="AY23" s="1032"/>
      <c r="AZ23" s="1033"/>
      <c r="BA23" s="1031"/>
      <c r="BB23" s="1032"/>
      <c r="BC23" s="1033"/>
      <c r="BD23" s="425">
        <f t="shared" si="7"/>
        <v>0</v>
      </c>
      <c r="BE23" s="1034"/>
      <c r="BF23" s="1035"/>
      <c r="BG23" s="1035"/>
      <c r="BH23" s="1035"/>
      <c r="BI23" s="1035"/>
      <c r="BJ23" s="1035"/>
      <c r="BK23" s="1035"/>
      <c r="BL23" s="1035"/>
      <c r="BM23" s="1035"/>
      <c r="BN23" s="1035"/>
      <c r="BO23" s="1035"/>
      <c r="BP23" s="1035"/>
      <c r="BQ23" s="1036"/>
    </row>
    <row r="24" spans="1:69">
      <c r="A24" s="64"/>
      <c r="B24" s="56" t="str">
        <f t="shared" si="6"/>
        <v/>
      </c>
      <c r="C24" s="65"/>
      <c r="D24" s="66"/>
      <c r="E24" s="65"/>
      <c r="F24" s="421"/>
      <c r="G24" s="67"/>
      <c r="H24" s="60"/>
      <c r="I24" s="549"/>
      <c r="J24" s="68"/>
      <c r="K24" s="68"/>
      <c r="L24" s="68"/>
      <c r="M24" s="68"/>
      <c r="N24" s="69">
        <f t="shared" si="0"/>
        <v>0</v>
      </c>
      <c r="O24" s="493"/>
      <c r="P24" s="420"/>
      <c r="Q24" s="61"/>
      <c r="R24" s="69">
        <f t="shared" si="1"/>
        <v>0</v>
      </c>
      <c r="S24" s="65"/>
      <c r="T24" s="61"/>
      <c r="U24" s="61"/>
      <c r="V24" s="69">
        <f t="shared" si="2"/>
        <v>0</v>
      </c>
      <c r="W24" s="493"/>
      <c r="X24" s="1129"/>
      <c r="Y24" s="1130"/>
      <c r="Z24" s="1131"/>
      <c r="AA24" s="1063">
        <f t="shared" si="3"/>
        <v>0</v>
      </c>
      <c r="AB24" s="1057"/>
      <c r="AC24" s="63" t="str">
        <f t="shared" si="4"/>
        <v/>
      </c>
      <c r="AD24" s="1058">
        <f t="shared" si="4"/>
        <v>0</v>
      </c>
      <c r="AE24" s="1059"/>
      <c r="AF24" s="1060">
        <f t="shared" si="5"/>
        <v>0</v>
      </c>
      <c r="AG24" s="1061"/>
      <c r="AH24" s="1061"/>
      <c r="AI24" s="1061"/>
      <c r="AJ24" s="1061"/>
      <c r="AK24" s="1062"/>
      <c r="AL24" s="1031"/>
      <c r="AM24" s="1032"/>
      <c r="AN24" s="1033"/>
      <c r="AO24" s="1031"/>
      <c r="AP24" s="1032"/>
      <c r="AQ24" s="1033"/>
      <c r="AR24" s="1031"/>
      <c r="AS24" s="1032"/>
      <c r="AT24" s="1033"/>
      <c r="AU24" s="1031"/>
      <c r="AV24" s="1032"/>
      <c r="AW24" s="1033"/>
      <c r="AX24" s="1031"/>
      <c r="AY24" s="1032"/>
      <c r="AZ24" s="1033"/>
      <c r="BA24" s="1031"/>
      <c r="BB24" s="1032"/>
      <c r="BC24" s="1033"/>
      <c r="BD24" s="425">
        <f t="shared" si="7"/>
        <v>0</v>
      </c>
      <c r="BE24" s="1034"/>
      <c r="BF24" s="1035"/>
      <c r="BG24" s="1035"/>
      <c r="BH24" s="1035"/>
      <c r="BI24" s="1035"/>
      <c r="BJ24" s="1035"/>
      <c r="BK24" s="1035"/>
      <c r="BL24" s="1035"/>
      <c r="BM24" s="1035"/>
      <c r="BN24" s="1035"/>
      <c r="BO24" s="1035"/>
      <c r="BP24" s="1035"/>
      <c r="BQ24" s="1036"/>
    </row>
    <row r="25" spans="1:69">
      <c r="A25" s="64"/>
      <c r="B25" s="56" t="str">
        <f t="shared" ref="B25:B37" si="8">IF(A25,TEXT(A25,"aaa"),"")</f>
        <v/>
      </c>
      <c r="C25" s="65"/>
      <c r="D25" s="66"/>
      <c r="E25" s="65"/>
      <c r="F25" s="421"/>
      <c r="G25" s="67"/>
      <c r="H25" s="60"/>
      <c r="I25" s="549"/>
      <c r="J25" s="68"/>
      <c r="K25" s="68"/>
      <c r="L25" s="68"/>
      <c r="M25" s="68"/>
      <c r="N25" s="69">
        <f t="shared" ref="N25:N37" si="9">(J25*K25)+(L25*M25)</f>
        <v>0</v>
      </c>
      <c r="O25" s="493"/>
      <c r="P25" s="420"/>
      <c r="Q25" s="61"/>
      <c r="R25" s="69">
        <f t="shared" ref="R25:R37" si="10">P25*Q25</f>
        <v>0</v>
      </c>
      <c r="S25" s="65"/>
      <c r="T25" s="61"/>
      <c r="U25" s="61"/>
      <c r="V25" s="69">
        <f t="shared" ref="V25:V37" si="11">T25*U25</f>
        <v>0</v>
      </c>
      <c r="W25" s="493"/>
      <c r="X25" s="1129"/>
      <c r="Y25" s="1130"/>
      <c r="Z25" s="1131"/>
      <c r="AA25" s="1063">
        <f t="shared" ref="AA25:AA37" si="12">A25</f>
        <v>0</v>
      </c>
      <c r="AB25" s="1057"/>
      <c r="AC25" s="63" t="str">
        <f t="shared" ref="AC25:AC37" si="13">B25</f>
        <v/>
      </c>
      <c r="AD25" s="1058">
        <f t="shared" ref="AD25:AD37" si="14">C25</f>
        <v>0</v>
      </c>
      <c r="AE25" s="1059"/>
      <c r="AF25" s="1060">
        <f t="shared" ref="AF25:AF37" si="15">D25</f>
        <v>0</v>
      </c>
      <c r="AG25" s="1061"/>
      <c r="AH25" s="1061"/>
      <c r="AI25" s="1061"/>
      <c r="AJ25" s="1061"/>
      <c r="AK25" s="1062"/>
      <c r="AL25" s="1031"/>
      <c r="AM25" s="1032"/>
      <c r="AN25" s="1033"/>
      <c r="AO25" s="1031"/>
      <c r="AP25" s="1032"/>
      <c r="AQ25" s="1033"/>
      <c r="AR25" s="1031"/>
      <c r="AS25" s="1032"/>
      <c r="AT25" s="1033"/>
      <c r="AU25" s="1031"/>
      <c r="AV25" s="1032"/>
      <c r="AW25" s="1033"/>
      <c r="AX25" s="1031"/>
      <c r="AY25" s="1032"/>
      <c r="AZ25" s="1033"/>
      <c r="BA25" s="1031"/>
      <c r="BB25" s="1032"/>
      <c r="BC25" s="1033"/>
      <c r="BD25" s="425">
        <f t="shared" ref="BD25:BD37" si="16">AU25-AR25</f>
        <v>0</v>
      </c>
      <c r="BE25" s="1034"/>
      <c r="BF25" s="1035"/>
      <c r="BG25" s="1035"/>
      <c r="BH25" s="1035"/>
      <c r="BI25" s="1035"/>
      <c r="BJ25" s="1035"/>
      <c r="BK25" s="1035"/>
      <c r="BL25" s="1035"/>
      <c r="BM25" s="1035"/>
      <c r="BN25" s="1035"/>
      <c r="BO25" s="1035"/>
      <c r="BP25" s="1035"/>
      <c r="BQ25" s="1036"/>
    </row>
    <row r="26" spans="1:69">
      <c r="A26" s="70"/>
      <c r="B26" s="56" t="str">
        <f t="shared" si="8"/>
        <v/>
      </c>
      <c r="C26" s="71"/>
      <c r="D26" s="72"/>
      <c r="E26" s="71"/>
      <c r="F26" s="421"/>
      <c r="G26" s="73"/>
      <c r="H26" s="60"/>
      <c r="I26" s="549"/>
      <c r="J26" s="68"/>
      <c r="K26" s="68"/>
      <c r="L26" s="68"/>
      <c r="M26" s="68"/>
      <c r="N26" s="69">
        <f t="shared" si="9"/>
        <v>0</v>
      </c>
      <c r="O26" s="493"/>
      <c r="P26" s="420"/>
      <c r="Q26" s="61"/>
      <c r="R26" s="69">
        <f t="shared" si="10"/>
        <v>0</v>
      </c>
      <c r="S26" s="65"/>
      <c r="T26" s="61"/>
      <c r="U26" s="61"/>
      <c r="V26" s="69">
        <f t="shared" si="11"/>
        <v>0</v>
      </c>
      <c r="W26" s="497"/>
      <c r="X26" s="1129"/>
      <c r="Y26" s="1130"/>
      <c r="Z26" s="1131"/>
      <c r="AA26" s="1063">
        <f t="shared" si="12"/>
        <v>0</v>
      </c>
      <c r="AB26" s="1057"/>
      <c r="AC26" s="63" t="str">
        <f t="shared" si="13"/>
        <v/>
      </c>
      <c r="AD26" s="1058">
        <f t="shared" si="14"/>
        <v>0</v>
      </c>
      <c r="AE26" s="1059"/>
      <c r="AF26" s="1060">
        <f t="shared" si="15"/>
        <v>0</v>
      </c>
      <c r="AG26" s="1061"/>
      <c r="AH26" s="1061"/>
      <c r="AI26" s="1061"/>
      <c r="AJ26" s="1061"/>
      <c r="AK26" s="1062"/>
      <c r="AL26" s="1031"/>
      <c r="AM26" s="1032"/>
      <c r="AN26" s="1033"/>
      <c r="AO26" s="1031"/>
      <c r="AP26" s="1032"/>
      <c r="AQ26" s="1033"/>
      <c r="AR26" s="1031"/>
      <c r="AS26" s="1032"/>
      <c r="AT26" s="1033"/>
      <c r="AU26" s="1031"/>
      <c r="AV26" s="1032"/>
      <c r="AW26" s="1033"/>
      <c r="AX26" s="1031"/>
      <c r="AY26" s="1032"/>
      <c r="AZ26" s="1033"/>
      <c r="BA26" s="1031"/>
      <c r="BB26" s="1032"/>
      <c r="BC26" s="1033"/>
      <c r="BD26" s="425">
        <f t="shared" si="16"/>
        <v>0</v>
      </c>
      <c r="BE26" s="1034"/>
      <c r="BF26" s="1035"/>
      <c r="BG26" s="1035"/>
      <c r="BH26" s="1035"/>
      <c r="BI26" s="1035"/>
      <c r="BJ26" s="1035"/>
      <c r="BK26" s="1035"/>
      <c r="BL26" s="1035"/>
      <c r="BM26" s="1035"/>
      <c r="BN26" s="1035"/>
      <c r="BO26" s="1035"/>
      <c r="BP26" s="1035"/>
      <c r="BQ26" s="1036"/>
    </row>
    <row r="27" spans="1:69">
      <c r="A27" s="70"/>
      <c r="B27" s="56" t="str">
        <f t="shared" si="8"/>
        <v/>
      </c>
      <c r="C27" s="71"/>
      <c r="D27" s="72"/>
      <c r="E27" s="71"/>
      <c r="F27" s="421"/>
      <c r="G27" s="73"/>
      <c r="H27" s="60"/>
      <c r="I27" s="549"/>
      <c r="J27" s="68"/>
      <c r="K27" s="68"/>
      <c r="L27" s="68"/>
      <c r="M27" s="68"/>
      <c r="N27" s="69">
        <f t="shared" si="9"/>
        <v>0</v>
      </c>
      <c r="O27" s="493"/>
      <c r="P27" s="420"/>
      <c r="Q27" s="61"/>
      <c r="R27" s="69">
        <f t="shared" si="10"/>
        <v>0</v>
      </c>
      <c r="S27" s="65"/>
      <c r="T27" s="61"/>
      <c r="U27" s="61"/>
      <c r="V27" s="69">
        <f t="shared" si="11"/>
        <v>0</v>
      </c>
      <c r="W27" s="493"/>
      <c r="X27" s="1129"/>
      <c r="Y27" s="1130"/>
      <c r="Z27" s="1131"/>
      <c r="AA27" s="1056">
        <f t="shared" si="12"/>
        <v>0</v>
      </c>
      <c r="AB27" s="1057"/>
      <c r="AC27" s="63" t="str">
        <f t="shared" si="13"/>
        <v/>
      </c>
      <c r="AD27" s="1058">
        <f t="shared" si="14"/>
        <v>0</v>
      </c>
      <c r="AE27" s="1059"/>
      <c r="AF27" s="1060">
        <f t="shared" si="15"/>
        <v>0</v>
      </c>
      <c r="AG27" s="1061"/>
      <c r="AH27" s="1061"/>
      <c r="AI27" s="1061"/>
      <c r="AJ27" s="1061"/>
      <c r="AK27" s="1062"/>
      <c r="AL27" s="1031"/>
      <c r="AM27" s="1032"/>
      <c r="AN27" s="1033"/>
      <c r="AO27" s="1031"/>
      <c r="AP27" s="1032"/>
      <c r="AQ27" s="1033"/>
      <c r="AR27" s="1031"/>
      <c r="AS27" s="1032"/>
      <c r="AT27" s="1033"/>
      <c r="AU27" s="1031"/>
      <c r="AV27" s="1032"/>
      <c r="AW27" s="1033"/>
      <c r="AX27" s="1031"/>
      <c r="AY27" s="1032"/>
      <c r="AZ27" s="1033"/>
      <c r="BA27" s="1031"/>
      <c r="BB27" s="1032"/>
      <c r="BC27" s="1033"/>
      <c r="BD27" s="425">
        <f t="shared" si="16"/>
        <v>0</v>
      </c>
      <c r="BE27" s="1034"/>
      <c r="BF27" s="1035"/>
      <c r="BG27" s="1035"/>
      <c r="BH27" s="1035"/>
      <c r="BI27" s="1035"/>
      <c r="BJ27" s="1035"/>
      <c r="BK27" s="1035"/>
      <c r="BL27" s="1035"/>
      <c r="BM27" s="1035"/>
      <c r="BN27" s="1035"/>
      <c r="BO27" s="1035"/>
      <c r="BP27" s="1035"/>
      <c r="BQ27" s="1036"/>
    </row>
    <row r="28" spans="1:69">
      <c r="A28" s="70"/>
      <c r="B28" s="56" t="str">
        <f t="shared" si="8"/>
        <v/>
      </c>
      <c r="C28" s="71"/>
      <c r="D28" s="72"/>
      <c r="E28" s="71"/>
      <c r="F28" s="421"/>
      <c r="G28" s="73"/>
      <c r="H28" s="60"/>
      <c r="I28" s="549"/>
      <c r="J28" s="68"/>
      <c r="K28" s="68"/>
      <c r="L28" s="68"/>
      <c r="M28" s="68"/>
      <c r="N28" s="69">
        <f t="shared" si="9"/>
        <v>0</v>
      </c>
      <c r="O28" s="493"/>
      <c r="P28" s="420"/>
      <c r="Q28" s="61"/>
      <c r="R28" s="69">
        <f t="shared" si="10"/>
        <v>0</v>
      </c>
      <c r="S28" s="65"/>
      <c r="T28" s="61"/>
      <c r="U28" s="61"/>
      <c r="V28" s="69">
        <f t="shared" si="11"/>
        <v>0</v>
      </c>
      <c r="W28" s="497"/>
      <c r="X28" s="1129"/>
      <c r="Y28" s="1130"/>
      <c r="Z28" s="1131"/>
      <c r="AA28" s="1056">
        <f t="shared" si="12"/>
        <v>0</v>
      </c>
      <c r="AB28" s="1057"/>
      <c r="AC28" s="63" t="str">
        <f t="shared" si="13"/>
        <v/>
      </c>
      <c r="AD28" s="1058">
        <f t="shared" si="14"/>
        <v>0</v>
      </c>
      <c r="AE28" s="1059"/>
      <c r="AF28" s="1060">
        <f t="shared" si="15"/>
        <v>0</v>
      </c>
      <c r="AG28" s="1061"/>
      <c r="AH28" s="1061"/>
      <c r="AI28" s="1061"/>
      <c r="AJ28" s="1061"/>
      <c r="AK28" s="1062"/>
      <c r="AL28" s="1031"/>
      <c r="AM28" s="1032"/>
      <c r="AN28" s="1033"/>
      <c r="AO28" s="1031"/>
      <c r="AP28" s="1032"/>
      <c r="AQ28" s="1033"/>
      <c r="AR28" s="1031"/>
      <c r="AS28" s="1032"/>
      <c r="AT28" s="1033"/>
      <c r="AU28" s="1031"/>
      <c r="AV28" s="1032"/>
      <c r="AW28" s="1033"/>
      <c r="AX28" s="1031"/>
      <c r="AY28" s="1032"/>
      <c r="AZ28" s="1033"/>
      <c r="BA28" s="1031"/>
      <c r="BB28" s="1032"/>
      <c r="BC28" s="1033"/>
      <c r="BD28" s="425">
        <f t="shared" si="16"/>
        <v>0</v>
      </c>
      <c r="BE28" s="1034"/>
      <c r="BF28" s="1035"/>
      <c r="BG28" s="1035"/>
      <c r="BH28" s="1035"/>
      <c r="BI28" s="1035"/>
      <c r="BJ28" s="1035"/>
      <c r="BK28" s="1035"/>
      <c r="BL28" s="1035"/>
      <c r="BM28" s="1035"/>
      <c r="BN28" s="1035"/>
      <c r="BO28" s="1035"/>
      <c r="BP28" s="1035"/>
      <c r="BQ28" s="1036"/>
    </row>
    <row r="29" spans="1:69">
      <c r="A29" s="70"/>
      <c r="B29" s="56" t="str">
        <f t="shared" si="8"/>
        <v/>
      </c>
      <c r="C29" s="71"/>
      <c r="D29" s="72"/>
      <c r="E29" s="71"/>
      <c r="F29" s="421"/>
      <c r="G29" s="73"/>
      <c r="H29" s="60"/>
      <c r="I29" s="549"/>
      <c r="J29" s="68"/>
      <c r="K29" s="68"/>
      <c r="L29" s="68"/>
      <c r="M29" s="68"/>
      <c r="N29" s="69">
        <f t="shared" si="9"/>
        <v>0</v>
      </c>
      <c r="O29" s="493"/>
      <c r="P29" s="420"/>
      <c r="Q29" s="61"/>
      <c r="R29" s="69">
        <f t="shared" si="10"/>
        <v>0</v>
      </c>
      <c r="S29" s="65"/>
      <c r="T29" s="61"/>
      <c r="U29" s="61"/>
      <c r="V29" s="69">
        <f t="shared" si="11"/>
        <v>0</v>
      </c>
      <c r="W29" s="497"/>
      <c r="X29" s="1129"/>
      <c r="Y29" s="1130"/>
      <c r="Z29" s="1131"/>
      <c r="AA29" s="1056">
        <f t="shared" si="12"/>
        <v>0</v>
      </c>
      <c r="AB29" s="1057"/>
      <c r="AC29" s="63" t="str">
        <f t="shared" si="13"/>
        <v/>
      </c>
      <c r="AD29" s="1058">
        <f t="shared" si="14"/>
        <v>0</v>
      </c>
      <c r="AE29" s="1059"/>
      <c r="AF29" s="1060">
        <f t="shared" si="15"/>
        <v>0</v>
      </c>
      <c r="AG29" s="1061"/>
      <c r="AH29" s="1061"/>
      <c r="AI29" s="1061"/>
      <c r="AJ29" s="1061"/>
      <c r="AK29" s="1062"/>
      <c r="AL29" s="1031"/>
      <c r="AM29" s="1032"/>
      <c r="AN29" s="1033"/>
      <c r="AO29" s="1031"/>
      <c r="AP29" s="1032"/>
      <c r="AQ29" s="1033"/>
      <c r="AR29" s="1031"/>
      <c r="AS29" s="1032"/>
      <c r="AT29" s="1033"/>
      <c r="AU29" s="1031"/>
      <c r="AV29" s="1032"/>
      <c r="AW29" s="1033"/>
      <c r="AX29" s="1031"/>
      <c r="AY29" s="1032"/>
      <c r="AZ29" s="1033"/>
      <c r="BA29" s="1031"/>
      <c r="BB29" s="1032"/>
      <c r="BC29" s="1033"/>
      <c r="BD29" s="425">
        <f t="shared" si="16"/>
        <v>0</v>
      </c>
      <c r="BE29" s="1034"/>
      <c r="BF29" s="1035"/>
      <c r="BG29" s="1035"/>
      <c r="BH29" s="1035"/>
      <c r="BI29" s="1035"/>
      <c r="BJ29" s="1035"/>
      <c r="BK29" s="1035"/>
      <c r="BL29" s="1035"/>
      <c r="BM29" s="1035"/>
      <c r="BN29" s="1035"/>
      <c r="BO29" s="1035"/>
      <c r="BP29" s="1035"/>
      <c r="BQ29" s="1036"/>
    </row>
    <row r="30" spans="1:69">
      <c r="A30" s="70"/>
      <c r="B30" s="56" t="str">
        <f t="shared" si="8"/>
        <v/>
      </c>
      <c r="C30" s="71"/>
      <c r="D30" s="72"/>
      <c r="E30" s="71"/>
      <c r="F30" s="421"/>
      <c r="G30" s="73"/>
      <c r="H30" s="60"/>
      <c r="I30" s="549"/>
      <c r="J30" s="68"/>
      <c r="K30" s="68"/>
      <c r="L30" s="68"/>
      <c r="M30" s="68"/>
      <c r="N30" s="69">
        <f t="shared" si="9"/>
        <v>0</v>
      </c>
      <c r="O30" s="493"/>
      <c r="P30" s="420"/>
      <c r="Q30" s="61"/>
      <c r="R30" s="69">
        <f t="shared" si="10"/>
        <v>0</v>
      </c>
      <c r="S30" s="65"/>
      <c r="T30" s="61"/>
      <c r="U30" s="61"/>
      <c r="V30" s="69">
        <f t="shared" si="11"/>
        <v>0</v>
      </c>
      <c r="W30" s="497"/>
      <c r="X30" s="1129"/>
      <c r="Y30" s="1130"/>
      <c r="Z30" s="1131"/>
      <c r="AA30" s="1056">
        <f t="shared" si="12"/>
        <v>0</v>
      </c>
      <c r="AB30" s="1057"/>
      <c r="AC30" s="63" t="str">
        <f t="shared" si="13"/>
        <v/>
      </c>
      <c r="AD30" s="1058">
        <f t="shared" si="14"/>
        <v>0</v>
      </c>
      <c r="AE30" s="1059"/>
      <c r="AF30" s="1060">
        <f t="shared" si="15"/>
        <v>0</v>
      </c>
      <c r="AG30" s="1061"/>
      <c r="AH30" s="1061"/>
      <c r="AI30" s="1061"/>
      <c r="AJ30" s="1061"/>
      <c r="AK30" s="1062"/>
      <c r="AL30" s="1031"/>
      <c r="AM30" s="1032"/>
      <c r="AN30" s="1033"/>
      <c r="AO30" s="1031"/>
      <c r="AP30" s="1032"/>
      <c r="AQ30" s="1033"/>
      <c r="AR30" s="1031"/>
      <c r="AS30" s="1032"/>
      <c r="AT30" s="1033"/>
      <c r="AU30" s="1031"/>
      <c r="AV30" s="1032"/>
      <c r="AW30" s="1033"/>
      <c r="AX30" s="1031"/>
      <c r="AY30" s="1032"/>
      <c r="AZ30" s="1033"/>
      <c r="BA30" s="1031"/>
      <c r="BB30" s="1032"/>
      <c r="BC30" s="1033"/>
      <c r="BD30" s="425">
        <f t="shared" si="16"/>
        <v>0</v>
      </c>
      <c r="BE30" s="1034"/>
      <c r="BF30" s="1035"/>
      <c r="BG30" s="1035"/>
      <c r="BH30" s="1035"/>
      <c r="BI30" s="1035"/>
      <c r="BJ30" s="1035"/>
      <c r="BK30" s="1035"/>
      <c r="BL30" s="1035"/>
      <c r="BM30" s="1035"/>
      <c r="BN30" s="1035"/>
      <c r="BO30" s="1035"/>
      <c r="BP30" s="1035"/>
      <c r="BQ30" s="1036"/>
    </row>
    <row r="31" spans="1:69">
      <c r="A31" s="70"/>
      <c r="B31" s="56" t="str">
        <f t="shared" si="8"/>
        <v/>
      </c>
      <c r="C31" s="71"/>
      <c r="D31" s="72"/>
      <c r="E31" s="71"/>
      <c r="F31" s="421"/>
      <c r="G31" s="73"/>
      <c r="H31" s="60"/>
      <c r="I31" s="549"/>
      <c r="J31" s="68"/>
      <c r="K31" s="68"/>
      <c r="L31" s="68"/>
      <c r="M31" s="68"/>
      <c r="N31" s="69">
        <f t="shared" si="9"/>
        <v>0</v>
      </c>
      <c r="O31" s="493"/>
      <c r="P31" s="420"/>
      <c r="Q31" s="61"/>
      <c r="R31" s="69">
        <f t="shared" si="10"/>
        <v>0</v>
      </c>
      <c r="S31" s="65"/>
      <c r="T31" s="61"/>
      <c r="U31" s="61"/>
      <c r="V31" s="69">
        <f t="shared" si="11"/>
        <v>0</v>
      </c>
      <c r="W31" s="497"/>
      <c r="X31" s="1129"/>
      <c r="Y31" s="1130"/>
      <c r="Z31" s="1131"/>
      <c r="AA31" s="1056">
        <f t="shared" si="12"/>
        <v>0</v>
      </c>
      <c r="AB31" s="1057"/>
      <c r="AC31" s="63" t="str">
        <f t="shared" si="13"/>
        <v/>
      </c>
      <c r="AD31" s="1058">
        <f t="shared" si="14"/>
        <v>0</v>
      </c>
      <c r="AE31" s="1059"/>
      <c r="AF31" s="1060">
        <f t="shared" si="15"/>
        <v>0</v>
      </c>
      <c r="AG31" s="1061"/>
      <c r="AH31" s="1061"/>
      <c r="AI31" s="1061"/>
      <c r="AJ31" s="1061"/>
      <c r="AK31" s="1062"/>
      <c r="AL31" s="1031"/>
      <c r="AM31" s="1032"/>
      <c r="AN31" s="1033"/>
      <c r="AO31" s="1031"/>
      <c r="AP31" s="1032"/>
      <c r="AQ31" s="1033"/>
      <c r="AR31" s="1031"/>
      <c r="AS31" s="1032"/>
      <c r="AT31" s="1033"/>
      <c r="AU31" s="1031"/>
      <c r="AV31" s="1032"/>
      <c r="AW31" s="1033"/>
      <c r="AX31" s="1031"/>
      <c r="AY31" s="1032"/>
      <c r="AZ31" s="1033"/>
      <c r="BA31" s="1031"/>
      <c r="BB31" s="1032"/>
      <c r="BC31" s="1033"/>
      <c r="BD31" s="425">
        <f t="shared" si="16"/>
        <v>0</v>
      </c>
      <c r="BE31" s="1034"/>
      <c r="BF31" s="1035"/>
      <c r="BG31" s="1035"/>
      <c r="BH31" s="1035"/>
      <c r="BI31" s="1035"/>
      <c r="BJ31" s="1035"/>
      <c r="BK31" s="1035"/>
      <c r="BL31" s="1035"/>
      <c r="BM31" s="1035"/>
      <c r="BN31" s="1035"/>
      <c r="BO31" s="1035"/>
      <c r="BP31" s="1035"/>
      <c r="BQ31" s="1036"/>
    </row>
    <row r="32" spans="1:69">
      <c r="A32" s="70"/>
      <c r="B32" s="56" t="str">
        <f t="shared" si="8"/>
        <v/>
      </c>
      <c r="C32" s="71"/>
      <c r="D32" s="72"/>
      <c r="E32" s="71"/>
      <c r="F32" s="421"/>
      <c r="G32" s="73"/>
      <c r="H32" s="60"/>
      <c r="I32" s="549"/>
      <c r="J32" s="68"/>
      <c r="K32" s="68"/>
      <c r="L32" s="68"/>
      <c r="M32" s="68"/>
      <c r="N32" s="69">
        <f t="shared" si="9"/>
        <v>0</v>
      </c>
      <c r="O32" s="493"/>
      <c r="P32" s="420"/>
      <c r="Q32" s="61"/>
      <c r="R32" s="69">
        <f t="shared" si="10"/>
        <v>0</v>
      </c>
      <c r="S32" s="65"/>
      <c r="T32" s="61"/>
      <c r="U32" s="61"/>
      <c r="V32" s="69">
        <f t="shared" si="11"/>
        <v>0</v>
      </c>
      <c r="W32" s="497"/>
      <c r="X32" s="1129"/>
      <c r="Y32" s="1130"/>
      <c r="Z32" s="1131"/>
      <c r="AA32" s="1056">
        <f t="shared" si="12"/>
        <v>0</v>
      </c>
      <c r="AB32" s="1057"/>
      <c r="AC32" s="63" t="str">
        <f t="shared" si="13"/>
        <v/>
      </c>
      <c r="AD32" s="1058">
        <f t="shared" si="14"/>
        <v>0</v>
      </c>
      <c r="AE32" s="1059"/>
      <c r="AF32" s="1060">
        <f t="shared" si="15"/>
        <v>0</v>
      </c>
      <c r="AG32" s="1061"/>
      <c r="AH32" s="1061"/>
      <c r="AI32" s="1061"/>
      <c r="AJ32" s="1061"/>
      <c r="AK32" s="1062"/>
      <c r="AL32" s="1031"/>
      <c r="AM32" s="1032"/>
      <c r="AN32" s="1033"/>
      <c r="AO32" s="1031"/>
      <c r="AP32" s="1032"/>
      <c r="AQ32" s="1033"/>
      <c r="AR32" s="1031"/>
      <c r="AS32" s="1032"/>
      <c r="AT32" s="1033"/>
      <c r="AU32" s="1031"/>
      <c r="AV32" s="1032"/>
      <c r="AW32" s="1033"/>
      <c r="AX32" s="1031"/>
      <c r="AY32" s="1032"/>
      <c r="AZ32" s="1033"/>
      <c r="BA32" s="1031"/>
      <c r="BB32" s="1032"/>
      <c r="BC32" s="1033"/>
      <c r="BD32" s="425">
        <f t="shared" si="16"/>
        <v>0</v>
      </c>
      <c r="BE32" s="1034"/>
      <c r="BF32" s="1035"/>
      <c r="BG32" s="1035"/>
      <c r="BH32" s="1035"/>
      <c r="BI32" s="1035"/>
      <c r="BJ32" s="1035"/>
      <c r="BK32" s="1035"/>
      <c r="BL32" s="1035"/>
      <c r="BM32" s="1035"/>
      <c r="BN32" s="1035"/>
      <c r="BO32" s="1035"/>
      <c r="BP32" s="1035"/>
      <c r="BQ32" s="1036"/>
    </row>
    <row r="33" spans="1:69">
      <c r="A33" s="70"/>
      <c r="B33" s="56" t="str">
        <f t="shared" si="8"/>
        <v/>
      </c>
      <c r="C33" s="71"/>
      <c r="D33" s="72"/>
      <c r="E33" s="71"/>
      <c r="F33" s="421"/>
      <c r="G33" s="73"/>
      <c r="H33" s="60"/>
      <c r="I33" s="549"/>
      <c r="J33" s="68"/>
      <c r="K33" s="68"/>
      <c r="L33" s="68"/>
      <c r="M33" s="68"/>
      <c r="N33" s="69">
        <f t="shared" si="9"/>
        <v>0</v>
      </c>
      <c r="O33" s="493"/>
      <c r="P33" s="420"/>
      <c r="Q33" s="61"/>
      <c r="R33" s="69">
        <f t="shared" si="10"/>
        <v>0</v>
      </c>
      <c r="S33" s="65"/>
      <c r="T33" s="61"/>
      <c r="U33" s="61"/>
      <c r="V33" s="69">
        <f t="shared" si="11"/>
        <v>0</v>
      </c>
      <c r="W33" s="497"/>
      <c r="X33" s="1129"/>
      <c r="Y33" s="1130"/>
      <c r="Z33" s="1131"/>
      <c r="AA33" s="1056">
        <f t="shared" si="12"/>
        <v>0</v>
      </c>
      <c r="AB33" s="1057"/>
      <c r="AC33" s="63" t="str">
        <f t="shared" si="13"/>
        <v/>
      </c>
      <c r="AD33" s="1058">
        <f t="shared" si="14"/>
        <v>0</v>
      </c>
      <c r="AE33" s="1059"/>
      <c r="AF33" s="1060">
        <f t="shared" si="15"/>
        <v>0</v>
      </c>
      <c r="AG33" s="1061"/>
      <c r="AH33" s="1061"/>
      <c r="AI33" s="1061"/>
      <c r="AJ33" s="1061"/>
      <c r="AK33" s="1062"/>
      <c r="AL33" s="1031"/>
      <c r="AM33" s="1032"/>
      <c r="AN33" s="1033"/>
      <c r="AO33" s="1031"/>
      <c r="AP33" s="1032"/>
      <c r="AQ33" s="1033"/>
      <c r="AR33" s="1031"/>
      <c r="AS33" s="1032"/>
      <c r="AT33" s="1033"/>
      <c r="AU33" s="1031"/>
      <c r="AV33" s="1032"/>
      <c r="AW33" s="1033"/>
      <c r="AX33" s="1031"/>
      <c r="AY33" s="1032"/>
      <c r="AZ33" s="1033"/>
      <c r="BA33" s="1031"/>
      <c r="BB33" s="1032"/>
      <c r="BC33" s="1033"/>
      <c r="BD33" s="425">
        <f t="shared" si="16"/>
        <v>0</v>
      </c>
      <c r="BE33" s="1034"/>
      <c r="BF33" s="1035"/>
      <c r="BG33" s="1035"/>
      <c r="BH33" s="1035"/>
      <c r="BI33" s="1035"/>
      <c r="BJ33" s="1035"/>
      <c r="BK33" s="1035"/>
      <c r="BL33" s="1035"/>
      <c r="BM33" s="1035"/>
      <c r="BN33" s="1035"/>
      <c r="BO33" s="1035"/>
      <c r="BP33" s="1035"/>
      <c r="BQ33" s="1036"/>
    </row>
    <row r="34" spans="1:69">
      <c r="A34" s="70"/>
      <c r="B34" s="56" t="str">
        <f t="shared" si="8"/>
        <v/>
      </c>
      <c r="C34" s="71"/>
      <c r="D34" s="72"/>
      <c r="E34" s="71"/>
      <c r="F34" s="421"/>
      <c r="G34" s="73"/>
      <c r="H34" s="60"/>
      <c r="I34" s="549"/>
      <c r="J34" s="68"/>
      <c r="K34" s="68"/>
      <c r="L34" s="68"/>
      <c r="M34" s="68"/>
      <c r="N34" s="69">
        <f t="shared" si="9"/>
        <v>0</v>
      </c>
      <c r="O34" s="493"/>
      <c r="P34" s="420"/>
      <c r="Q34" s="61"/>
      <c r="R34" s="69">
        <f t="shared" si="10"/>
        <v>0</v>
      </c>
      <c r="S34" s="65"/>
      <c r="T34" s="61"/>
      <c r="U34" s="61"/>
      <c r="V34" s="69">
        <f t="shared" si="11"/>
        <v>0</v>
      </c>
      <c r="W34" s="497"/>
      <c r="X34" s="1129"/>
      <c r="Y34" s="1130"/>
      <c r="Z34" s="1131"/>
      <c r="AA34" s="1056">
        <f t="shared" si="12"/>
        <v>0</v>
      </c>
      <c r="AB34" s="1057"/>
      <c r="AC34" s="63" t="str">
        <f t="shared" si="13"/>
        <v/>
      </c>
      <c r="AD34" s="1058">
        <f t="shared" si="14"/>
        <v>0</v>
      </c>
      <c r="AE34" s="1059"/>
      <c r="AF34" s="1060">
        <f t="shared" si="15"/>
        <v>0</v>
      </c>
      <c r="AG34" s="1061"/>
      <c r="AH34" s="1061"/>
      <c r="AI34" s="1061"/>
      <c r="AJ34" s="1061"/>
      <c r="AK34" s="1062"/>
      <c r="AL34" s="1031"/>
      <c r="AM34" s="1032"/>
      <c r="AN34" s="1033"/>
      <c r="AO34" s="1031"/>
      <c r="AP34" s="1032"/>
      <c r="AQ34" s="1033"/>
      <c r="AR34" s="1031"/>
      <c r="AS34" s="1032"/>
      <c r="AT34" s="1033"/>
      <c r="AU34" s="1031"/>
      <c r="AV34" s="1032"/>
      <c r="AW34" s="1033"/>
      <c r="AX34" s="1031"/>
      <c r="AY34" s="1032"/>
      <c r="AZ34" s="1033"/>
      <c r="BA34" s="1031"/>
      <c r="BB34" s="1032"/>
      <c r="BC34" s="1033"/>
      <c r="BD34" s="425">
        <f t="shared" si="16"/>
        <v>0</v>
      </c>
      <c r="BE34" s="1034"/>
      <c r="BF34" s="1035"/>
      <c r="BG34" s="1035"/>
      <c r="BH34" s="1035"/>
      <c r="BI34" s="1035"/>
      <c r="BJ34" s="1035"/>
      <c r="BK34" s="1035"/>
      <c r="BL34" s="1035"/>
      <c r="BM34" s="1035"/>
      <c r="BN34" s="1035"/>
      <c r="BO34" s="1035"/>
      <c r="BP34" s="1035"/>
      <c r="BQ34" s="1036"/>
    </row>
    <row r="35" spans="1:69">
      <c r="A35" s="70"/>
      <c r="B35" s="56" t="str">
        <f t="shared" si="8"/>
        <v/>
      </c>
      <c r="C35" s="71"/>
      <c r="D35" s="72"/>
      <c r="E35" s="71"/>
      <c r="F35" s="421"/>
      <c r="G35" s="73"/>
      <c r="H35" s="60"/>
      <c r="I35" s="549"/>
      <c r="J35" s="68"/>
      <c r="K35" s="68"/>
      <c r="L35" s="68"/>
      <c r="M35" s="68"/>
      <c r="N35" s="69">
        <f t="shared" si="9"/>
        <v>0</v>
      </c>
      <c r="O35" s="493"/>
      <c r="P35" s="420"/>
      <c r="Q35" s="61"/>
      <c r="R35" s="74">
        <f t="shared" si="10"/>
        <v>0</v>
      </c>
      <c r="S35" s="65"/>
      <c r="T35" s="61"/>
      <c r="U35" s="61"/>
      <c r="V35" s="69">
        <f t="shared" si="11"/>
        <v>0</v>
      </c>
      <c r="W35" s="497"/>
      <c r="X35" s="1129"/>
      <c r="Y35" s="1130"/>
      <c r="Z35" s="1131"/>
      <c r="AA35" s="1056">
        <f t="shared" si="12"/>
        <v>0</v>
      </c>
      <c r="AB35" s="1057"/>
      <c r="AC35" s="63" t="str">
        <f t="shared" si="13"/>
        <v/>
      </c>
      <c r="AD35" s="1058">
        <f t="shared" si="14"/>
        <v>0</v>
      </c>
      <c r="AE35" s="1059"/>
      <c r="AF35" s="1060">
        <f t="shared" si="15"/>
        <v>0</v>
      </c>
      <c r="AG35" s="1061"/>
      <c r="AH35" s="1061"/>
      <c r="AI35" s="1061"/>
      <c r="AJ35" s="1061"/>
      <c r="AK35" s="1062"/>
      <c r="AL35" s="1031"/>
      <c r="AM35" s="1032"/>
      <c r="AN35" s="1033"/>
      <c r="AO35" s="1031"/>
      <c r="AP35" s="1032"/>
      <c r="AQ35" s="1033"/>
      <c r="AR35" s="1031"/>
      <c r="AS35" s="1032"/>
      <c r="AT35" s="1033"/>
      <c r="AU35" s="1031"/>
      <c r="AV35" s="1032"/>
      <c r="AW35" s="1033"/>
      <c r="AX35" s="1031"/>
      <c r="AY35" s="1032"/>
      <c r="AZ35" s="1033"/>
      <c r="BA35" s="1031"/>
      <c r="BB35" s="1032"/>
      <c r="BC35" s="1033"/>
      <c r="BD35" s="425">
        <f t="shared" si="16"/>
        <v>0</v>
      </c>
      <c r="BE35" s="1034"/>
      <c r="BF35" s="1035"/>
      <c r="BG35" s="1035"/>
      <c r="BH35" s="1035"/>
      <c r="BI35" s="1035"/>
      <c r="BJ35" s="1035"/>
      <c r="BK35" s="1035"/>
      <c r="BL35" s="1035"/>
      <c r="BM35" s="1035"/>
      <c r="BN35" s="1035"/>
      <c r="BO35" s="1035"/>
      <c r="BP35" s="1035"/>
      <c r="BQ35" s="1036"/>
    </row>
    <row r="36" spans="1:69">
      <c r="A36" s="70"/>
      <c r="B36" s="56" t="str">
        <f t="shared" si="8"/>
        <v/>
      </c>
      <c r="C36" s="71"/>
      <c r="D36" s="72"/>
      <c r="E36" s="71"/>
      <c r="F36" s="421"/>
      <c r="G36" s="73"/>
      <c r="H36" s="60"/>
      <c r="I36" s="549"/>
      <c r="J36" s="68"/>
      <c r="K36" s="68"/>
      <c r="L36" s="68"/>
      <c r="M36" s="68"/>
      <c r="N36" s="74">
        <f t="shared" si="9"/>
        <v>0</v>
      </c>
      <c r="O36" s="493"/>
      <c r="P36" s="420"/>
      <c r="Q36" s="61"/>
      <c r="R36" s="74">
        <f t="shared" si="10"/>
        <v>0</v>
      </c>
      <c r="S36" s="65"/>
      <c r="T36" s="61"/>
      <c r="U36" s="61"/>
      <c r="V36" s="69">
        <f t="shared" si="11"/>
        <v>0</v>
      </c>
      <c r="W36" s="497"/>
      <c r="X36" s="1129"/>
      <c r="Y36" s="1130"/>
      <c r="Z36" s="1131"/>
      <c r="AA36" s="1056">
        <f t="shared" si="12"/>
        <v>0</v>
      </c>
      <c r="AB36" s="1057"/>
      <c r="AC36" s="63" t="str">
        <f t="shared" si="13"/>
        <v/>
      </c>
      <c r="AD36" s="1058">
        <f t="shared" si="14"/>
        <v>0</v>
      </c>
      <c r="AE36" s="1059"/>
      <c r="AF36" s="1060">
        <f t="shared" si="15"/>
        <v>0</v>
      </c>
      <c r="AG36" s="1061"/>
      <c r="AH36" s="1061"/>
      <c r="AI36" s="1061"/>
      <c r="AJ36" s="1061"/>
      <c r="AK36" s="1062"/>
      <c r="AL36" s="1031"/>
      <c r="AM36" s="1032"/>
      <c r="AN36" s="1033"/>
      <c r="AO36" s="1031"/>
      <c r="AP36" s="1032"/>
      <c r="AQ36" s="1033"/>
      <c r="AR36" s="1031"/>
      <c r="AS36" s="1032"/>
      <c r="AT36" s="1033"/>
      <c r="AU36" s="1031"/>
      <c r="AV36" s="1032"/>
      <c r="AW36" s="1033"/>
      <c r="AX36" s="1031"/>
      <c r="AY36" s="1032"/>
      <c r="AZ36" s="1033"/>
      <c r="BA36" s="1031"/>
      <c r="BB36" s="1032"/>
      <c r="BC36" s="1033"/>
      <c r="BD36" s="425">
        <f t="shared" si="16"/>
        <v>0</v>
      </c>
      <c r="BE36" s="1034"/>
      <c r="BF36" s="1035"/>
      <c r="BG36" s="1035"/>
      <c r="BH36" s="1035"/>
      <c r="BI36" s="1035"/>
      <c r="BJ36" s="1035"/>
      <c r="BK36" s="1035"/>
      <c r="BL36" s="1035"/>
      <c r="BM36" s="1035"/>
      <c r="BN36" s="1035"/>
      <c r="BO36" s="1035"/>
      <c r="BP36" s="1035"/>
      <c r="BQ36" s="1036"/>
    </row>
    <row r="37" spans="1:69" ht="14.25" thickBot="1">
      <c r="A37" s="75"/>
      <c r="B37" s="76" t="str">
        <f t="shared" si="8"/>
        <v/>
      </c>
      <c r="C37" s="77"/>
      <c r="D37" s="78"/>
      <c r="E37" s="77"/>
      <c r="F37" s="422"/>
      <c r="G37" s="79"/>
      <c r="H37" s="80"/>
      <c r="I37" s="550"/>
      <c r="J37" s="81"/>
      <c r="K37" s="81"/>
      <c r="L37" s="81"/>
      <c r="M37" s="81"/>
      <c r="N37" s="82">
        <f t="shared" si="9"/>
        <v>0</v>
      </c>
      <c r="O37" s="494"/>
      <c r="P37" s="420"/>
      <c r="Q37" s="61"/>
      <c r="R37" s="82">
        <f t="shared" si="10"/>
        <v>0</v>
      </c>
      <c r="S37" s="77"/>
      <c r="T37" s="61"/>
      <c r="U37" s="61"/>
      <c r="V37" s="82">
        <f t="shared" si="11"/>
        <v>0</v>
      </c>
      <c r="W37" s="494"/>
      <c r="X37" s="1132"/>
      <c r="Y37" s="1133"/>
      <c r="Z37" s="1134"/>
      <c r="AA37" s="1037">
        <f t="shared" si="12"/>
        <v>0</v>
      </c>
      <c r="AB37" s="1038"/>
      <c r="AC37" s="83" t="str">
        <f t="shared" si="13"/>
        <v/>
      </c>
      <c r="AD37" s="1039">
        <f t="shared" si="14"/>
        <v>0</v>
      </c>
      <c r="AE37" s="1040"/>
      <c r="AF37" s="1041">
        <f t="shared" si="15"/>
        <v>0</v>
      </c>
      <c r="AG37" s="1041"/>
      <c r="AH37" s="1041"/>
      <c r="AI37" s="1041"/>
      <c r="AJ37" s="1041"/>
      <c r="AK37" s="1042"/>
      <c r="AL37" s="1043"/>
      <c r="AM37" s="1044"/>
      <c r="AN37" s="1045"/>
      <c r="AO37" s="1043"/>
      <c r="AP37" s="1044"/>
      <c r="AQ37" s="1045"/>
      <c r="AR37" s="1043"/>
      <c r="AS37" s="1044"/>
      <c r="AT37" s="1045"/>
      <c r="AU37" s="1043"/>
      <c r="AV37" s="1044"/>
      <c r="AW37" s="1045"/>
      <c r="AX37" s="1043"/>
      <c r="AY37" s="1044"/>
      <c r="AZ37" s="1045"/>
      <c r="BA37" s="1043"/>
      <c r="BB37" s="1044"/>
      <c r="BC37" s="1045"/>
      <c r="BD37" s="426">
        <f t="shared" si="16"/>
        <v>0</v>
      </c>
      <c r="BE37" s="1050"/>
      <c r="BF37" s="1051"/>
      <c r="BG37" s="1051"/>
      <c r="BH37" s="1051"/>
      <c r="BI37" s="1051"/>
      <c r="BJ37" s="1051"/>
      <c r="BK37" s="1051"/>
      <c r="BL37" s="1051"/>
      <c r="BM37" s="1051"/>
      <c r="BN37" s="1051"/>
      <c r="BO37" s="1051"/>
      <c r="BP37" s="1051"/>
      <c r="BQ37" s="1052"/>
    </row>
    <row r="38" spans="1:69" ht="18" customHeight="1" thickTop="1">
      <c r="A38" s="84"/>
      <c r="B38" s="85"/>
      <c r="C38" s="86"/>
      <c r="D38" s="87"/>
      <c r="E38" s="86"/>
      <c r="F38" s="88"/>
      <c r="G38" s="88"/>
      <c r="H38" s="89"/>
      <c r="I38" s="432"/>
      <c r="J38" s="90"/>
      <c r="K38" s="91"/>
      <c r="L38" s="92"/>
      <c r="M38" s="91"/>
      <c r="N38" s="93">
        <f>SUM(N6:N37)</f>
        <v>170940</v>
      </c>
      <c r="O38" s="495"/>
      <c r="P38" s="90"/>
      <c r="Q38" s="94"/>
      <c r="R38" s="93">
        <f>SUM(R6:R37)</f>
        <v>13200</v>
      </c>
      <c r="S38" s="86"/>
      <c r="T38" s="95"/>
      <c r="U38" s="94"/>
      <c r="V38" s="93">
        <f>SUM(V6:V37)</f>
        <v>57000</v>
      </c>
      <c r="W38" s="495"/>
      <c r="X38" s="1135"/>
      <c r="Y38" s="1136"/>
      <c r="Z38" s="1137"/>
      <c r="AA38" s="1053"/>
      <c r="AB38" s="1053"/>
      <c r="AC38" s="49"/>
      <c r="AD38" s="1054"/>
      <c r="AE38" s="1054"/>
      <c r="AF38" s="1055"/>
      <c r="AG38" s="1055"/>
      <c r="AH38" s="1055"/>
      <c r="AI38" s="1055"/>
      <c r="AJ38" s="1055"/>
      <c r="AK38" s="1055"/>
      <c r="AL38" s="1046"/>
      <c r="AM38" s="1046"/>
      <c r="AN38" s="49"/>
      <c r="AO38" s="1046"/>
      <c r="AP38" s="1046"/>
      <c r="AQ38" s="49"/>
      <c r="AR38" s="1046"/>
      <c r="AS38" s="1046"/>
      <c r="AT38" s="49"/>
      <c r="AU38" s="1046"/>
      <c r="AV38" s="1046"/>
      <c r="AW38" s="49"/>
      <c r="BE38" s="1047"/>
      <c r="BF38" s="1048"/>
      <c r="BG38" s="1048"/>
      <c r="BH38" s="1049"/>
    </row>
    <row r="39" spans="1:69" ht="7.5" customHeight="1" thickBot="1"/>
    <row r="40" spans="1:69" ht="23.25" customHeight="1" thickBot="1">
      <c r="L40" s="1027" t="s">
        <v>238</v>
      </c>
      <c r="M40" s="1028"/>
      <c r="N40" s="1028"/>
      <c r="O40" s="423">
        <v>45169</v>
      </c>
      <c r="T40" s="1025" t="s">
        <v>239</v>
      </c>
      <c r="U40" s="1026"/>
      <c r="V40" s="1026"/>
      <c r="W40" s="423">
        <v>45169</v>
      </c>
    </row>
  </sheetData>
  <mergeCells count="391">
    <mergeCell ref="X36:Z36"/>
    <mergeCell ref="X37:Z37"/>
    <mergeCell ref="X38:Z38"/>
    <mergeCell ref="X26:Z26"/>
    <mergeCell ref="X27:Z27"/>
    <mergeCell ref="X28:Z28"/>
    <mergeCell ref="X29:Z29"/>
    <mergeCell ref="X30:Z30"/>
    <mergeCell ref="X31:Z31"/>
    <mergeCell ref="X32:Z32"/>
    <mergeCell ref="X33:Z33"/>
    <mergeCell ref="X34:Z34"/>
    <mergeCell ref="X18:Z18"/>
    <mergeCell ref="X19:Z19"/>
    <mergeCell ref="X20:Z20"/>
    <mergeCell ref="X21:Z21"/>
    <mergeCell ref="X22:Z22"/>
    <mergeCell ref="X23:Z23"/>
    <mergeCell ref="X24:Z24"/>
    <mergeCell ref="X25:Z25"/>
    <mergeCell ref="X35:Z35"/>
    <mergeCell ref="X7:Z7"/>
    <mergeCell ref="X8:Z8"/>
    <mergeCell ref="X9:Z9"/>
    <mergeCell ref="X10:Z10"/>
    <mergeCell ref="X17:Z17"/>
    <mergeCell ref="X12:Z12"/>
    <mergeCell ref="X13:Z13"/>
    <mergeCell ref="X14:Z14"/>
    <mergeCell ref="X15:Z15"/>
    <mergeCell ref="X16:Z16"/>
    <mergeCell ref="P4:Q4"/>
    <mergeCell ref="R4:R5"/>
    <mergeCell ref="T4:U4"/>
    <mergeCell ref="X4:Z5"/>
    <mergeCell ref="AA2:AC2"/>
    <mergeCell ref="AD2:AG2"/>
    <mergeCell ref="AH2:AT2"/>
    <mergeCell ref="BL2:BQ2"/>
    <mergeCell ref="Y3:Z3"/>
    <mergeCell ref="BF3:BJ3"/>
    <mergeCell ref="BL3:BQ3"/>
    <mergeCell ref="AR4:AT5"/>
    <mergeCell ref="AU4:AW5"/>
    <mergeCell ref="AX4:AZ5"/>
    <mergeCell ref="BA4:BC5"/>
    <mergeCell ref="BE4:BQ5"/>
    <mergeCell ref="AD4:AE5"/>
    <mergeCell ref="AF4:AK5"/>
    <mergeCell ref="AL4:AN5"/>
    <mergeCell ref="AO4:AQ5"/>
    <mergeCell ref="AR6:AT6"/>
    <mergeCell ref="AA6:AB6"/>
    <mergeCell ref="AD6:AE6"/>
    <mergeCell ref="AF6:AK6"/>
    <mergeCell ref="AL6:AN6"/>
    <mergeCell ref="AO6:AQ6"/>
    <mergeCell ref="AA4:AB5"/>
    <mergeCell ref="AC4:AC5"/>
    <mergeCell ref="A2:B2"/>
    <mergeCell ref="Y2:Z2"/>
    <mergeCell ref="G2:O2"/>
    <mergeCell ref="A4:A5"/>
    <mergeCell ref="B4:B5"/>
    <mergeCell ref="C4:C5"/>
    <mergeCell ref="D4:D5"/>
    <mergeCell ref="E4:G5"/>
    <mergeCell ref="I4:I5"/>
    <mergeCell ref="H4:H5"/>
    <mergeCell ref="J4:K4"/>
    <mergeCell ref="V4:V5"/>
    <mergeCell ref="W4:W5"/>
    <mergeCell ref="L4:M4"/>
    <mergeCell ref="N4:N5"/>
    <mergeCell ref="O4:O5"/>
    <mergeCell ref="X6:Z6"/>
    <mergeCell ref="AX6:AZ6"/>
    <mergeCell ref="BA6:BC6"/>
    <mergeCell ref="BE6:BQ6"/>
    <mergeCell ref="BE7:BQ7"/>
    <mergeCell ref="AA8:AB8"/>
    <mergeCell ref="AD8:AE8"/>
    <mergeCell ref="AF8:AK8"/>
    <mergeCell ref="AL8:AN8"/>
    <mergeCell ref="AO8:AQ8"/>
    <mergeCell ref="AR8:AT8"/>
    <mergeCell ref="AU8:AW8"/>
    <mergeCell ref="AX8:AZ8"/>
    <mergeCell ref="BA8:BC8"/>
    <mergeCell ref="BE8:BQ8"/>
    <mergeCell ref="AA7:AB7"/>
    <mergeCell ref="AD7:AE7"/>
    <mergeCell ref="AF7:AK7"/>
    <mergeCell ref="AL7:AN7"/>
    <mergeCell ref="AO7:AQ7"/>
    <mergeCell ref="AR7:AT7"/>
    <mergeCell ref="AU7:AW7"/>
    <mergeCell ref="AX7:AZ7"/>
    <mergeCell ref="BA7:BC7"/>
    <mergeCell ref="BE9:BQ9"/>
    <mergeCell ref="AA10:AB10"/>
    <mergeCell ref="AD10:AE10"/>
    <mergeCell ref="AF10:AK10"/>
    <mergeCell ref="AL10:AN10"/>
    <mergeCell ref="AO10:AQ10"/>
    <mergeCell ref="AR10:AT10"/>
    <mergeCell ref="AU10:AW10"/>
    <mergeCell ref="AX10:AZ10"/>
    <mergeCell ref="BA10:BC10"/>
    <mergeCell ref="BE10:BQ10"/>
    <mergeCell ref="AA9:AB9"/>
    <mergeCell ref="AD9:AE9"/>
    <mergeCell ref="AF9:AK9"/>
    <mergeCell ref="AL9:AN9"/>
    <mergeCell ref="AO9:AQ9"/>
    <mergeCell ref="AR9:AT9"/>
    <mergeCell ref="AU9:AW9"/>
    <mergeCell ref="AX9:AZ9"/>
    <mergeCell ref="BA9:BC9"/>
    <mergeCell ref="BE13:BQ13"/>
    <mergeCell ref="BE12:BQ12"/>
    <mergeCell ref="AA12:AB12"/>
    <mergeCell ref="AD12:AE12"/>
    <mergeCell ref="AF12:AK12"/>
    <mergeCell ref="AL12:AN12"/>
    <mergeCell ref="AO12:AQ12"/>
    <mergeCell ref="AR12:AT12"/>
    <mergeCell ref="AU12:AW12"/>
    <mergeCell ref="AX12:AZ12"/>
    <mergeCell ref="BA12:BC12"/>
    <mergeCell ref="AA13:AB13"/>
    <mergeCell ref="AD13:AE13"/>
    <mergeCell ref="AF13:AK13"/>
    <mergeCell ref="AL13:AN13"/>
    <mergeCell ref="AO13:AQ13"/>
    <mergeCell ref="AR13:AT13"/>
    <mergeCell ref="AU13:AW13"/>
    <mergeCell ref="AX13:AZ13"/>
    <mergeCell ref="BA13:BC13"/>
    <mergeCell ref="BE14:BQ14"/>
    <mergeCell ref="AA15:AB15"/>
    <mergeCell ref="AD15:AE15"/>
    <mergeCell ref="AF15:AK15"/>
    <mergeCell ref="AL15:AN15"/>
    <mergeCell ref="AO15:AQ15"/>
    <mergeCell ref="AR15:AT15"/>
    <mergeCell ref="AU15:AW15"/>
    <mergeCell ref="AX15:AZ15"/>
    <mergeCell ref="BA15:BC15"/>
    <mergeCell ref="BE15:BQ15"/>
    <mergeCell ref="AA14:AB14"/>
    <mergeCell ref="AD14:AE14"/>
    <mergeCell ref="AF14:AK14"/>
    <mergeCell ref="AL14:AN14"/>
    <mergeCell ref="AO14:AQ14"/>
    <mergeCell ref="AR14:AT14"/>
    <mergeCell ref="AU14:AW14"/>
    <mergeCell ref="AX14:AZ14"/>
    <mergeCell ref="BA14:BC14"/>
    <mergeCell ref="BE16:BQ16"/>
    <mergeCell ref="AA17:AB17"/>
    <mergeCell ref="AD17:AE17"/>
    <mergeCell ref="AF17:AK17"/>
    <mergeCell ref="AL17:AN17"/>
    <mergeCell ref="AO17:AQ17"/>
    <mergeCell ref="AR17:AT17"/>
    <mergeCell ref="AU17:AW17"/>
    <mergeCell ref="AX17:AZ17"/>
    <mergeCell ref="BA17:BC17"/>
    <mergeCell ref="BE17:BQ17"/>
    <mergeCell ref="AA16:AB16"/>
    <mergeCell ref="AD16:AE16"/>
    <mergeCell ref="AF16:AK16"/>
    <mergeCell ref="AL16:AN16"/>
    <mergeCell ref="AO16:AQ16"/>
    <mergeCell ref="AR16:AT16"/>
    <mergeCell ref="AU16:AW16"/>
    <mergeCell ref="AX16:AZ16"/>
    <mergeCell ref="BA16:BC16"/>
    <mergeCell ref="BE18:BQ18"/>
    <mergeCell ref="AA19:AB19"/>
    <mergeCell ref="AD19:AE19"/>
    <mergeCell ref="AF19:AK19"/>
    <mergeCell ref="AL19:AN19"/>
    <mergeCell ref="AO19:AQ19"/>
    <mergeCell ref="AR19:AT19"/>
    <mergeCell ref="AU19:AW19"/>
    <mergeCell ref="AX19:AZ19"/>
    <mergeCell ref="BA19:BC19"/>
    <mergeCell ref="BE19:BQ19"/>
    <mergeCell ref="AA18:AB18"/>
    <mergeCell ref="AD18:AE18"/>
    <mergeCell ref="AF18:AK18"/>
    <mergeCell ref="AL18:AN18"/>
    <mergeCell ref="AO18:AQ18"/>
    <mergeCell ref="AR18:AT18"/>
    <mergeCell ref="AU18:AW18"/>
    <mergeCell ref="AX18:AZ18"/>
    <mergeCell ref="BA18:BC18"/>
    <mergeCell ref="BE20:BQ20"/>
    <mergeCell ref="AA21:AB21"/>
    <mergeCell ref="AD21:AE21"/>
    <mergeCell ref="AF21:AK21"/>
    <mergeCell ref="AL21:AN21"/>
    <mergeCell ref="AO21:AQ21"/>
    <mergeCell ref="AR21:AT21"/>
    <mergeCell ref="AU21:AW21"/>
    <mergeCell ref="AX21:AZ21"/>
    <mergeCell ref="BA21:BC21"/>
    <mergeCell ref="BE21:BQ21"/>
    <mergeCell ref="AA20:AB20"/>
    <mergeCell ref="AD20:AE20"/>
    <mergeCell ref="AF20:AK20"/>
    <mergeCell ref="AL20:AN20"/>
    <mergeCell ref="AO20:AQ20"/>
    <mergeCell ref="AR20:AT20"/>
    <mergeCell ref="AU20:AW20"/>
    <mergeCell ref="AX20:AZ20"/>
    <mergeCell ref="BA20:BC20"/>
    <mergeCell ref="BE22:BQ22"/>
    <mergeCell ref="AA23:AB23"/>
    <mergeCell ref="AD23:AE23"/>
    <mergeCell ref="AF23:AK23"/>
    <mergeCell ref="AL23:AN23"/>
    <mergeCell ref="AO23:AQ23"/>
    <mergeCell ref="AR23:AT23"/>
    <mergeCell ref="AU23:AW23"/>
    <mergeCell ref="AX23:AZ23"/>
    <mergeCell ref="BA23:BC23"/>
    <mergeCell ref="BE23:BQ23"/>
    <mergeCell ref="AA22:AB22"/>
    <mergeCell ref="AD22:AE22"/>
    <mergeCell ref="AF22:AK22"/>
    <mergeCell ref="AL22:AN22"/>
    <mergeCell ref="AO22:AQ22"/>
    <mergeCell ref="AR22:AT22"/>
    <mergeCell ref="AU22:AW22"/>
    <mergeCell ref="AX22:AZ22"/>
    <mergeCell ref="BA22:BC22"/>
    <mergeCell ref="BE24:BQ24"/>
    <mergeCell ref="AA25:AB25"/>
    <mergeCell ref="AD25:AE25"/>
    <mergeCell ref="AF25:AK25"/>
    <mergeCell ref="AL25:AN25"/>
    <mergeCell ref="AO25:AQ25"/>
    <mergeCell ref="AR25:AT25"/>
    <mergeCell ref="AU25:AW25"/>
    <mergeCell ref="AX25:AZ25"/>
    <mergeCell ref="BA25:BC25"/>
    <mergeCell ref="BE25:BQ25"/>
    <mergeCell ref="AA24:AB24"/>
    <mergeCell ref="AD24:AE24"/>
    <mergeCell ref="AF24:AK24"/>
    <mergeCell ref="AL24:AN24"/>
    <mergeCell ref="AO24:AQ24"/>
    <mergeCell ref="AR24:AT24"/>
    <mergeCell ref="AU24:AW24"/>
    <mergeCell ref="AX24:AZ24"/>
    <mergeCell ref="BA24:BC24"/>
    <mergeCell ref="BE26:BQ26"/>
    <mergeCell ref="AA27:AB27"/>
    <mergeCell ref="AD27:AE27"/>
    <mergeCell ref="AF27:AK27"/>
    <mergeCell ref="AL27:AN27"/>
    <mergeCell ref="AO27:AQ27"/>
    <mergeCell ref="AR27:AT27"/>
    <mergeCell ref="AU27:AW27"/>
    <mergeCell ref="AX27:AZ27"/>
    <mergeCell ref="BA27:BC27"/>
    <mergeCell ref="BE27:BQ27"/>
    <mergeCell ref="AA26:AB26"/>
    <mergeCell ref="AD26:AE26"/>
    <mergeCell ref="AF26:AK26"/>
    <mergeCell ref="AL26:AN26"/>
    <mergeCell ref="AO26:AQ26"/>
    <mergeCell ref="AR26:AT26"/>
    <mergeCell ref="AU26:AW26"/>
    <mergeCell ref="AX26:AZ26"/>
    <mergeCell ref="BA26:BC26"/>
    <mergeCell ref="BE28:BQ28"/>
    <mergeCell ref="AA29:AB29"/>
    <mergeCell ref="AD29:AE29"/>
    <mergeCell ref="AF29:AK29"/>
    <mergeCell ref="AL29:AN29"/>
    <mergeCell ref="AO29:AQ29"/>
    <mergeCell ref="AR29:AT29"/>
    <mergeCell ref="AU29:AW29"/>
    <mergeCell ref="AX29:AZ29"/>
    <mergeCell ref="BA29:BC29"/>
    <mergeCell ref="BE29:BQ29"/>
    <mergeCell ref="AA28:AB28"/>
    <mergeCell ref="AD28:AE28"/>
    <mergeCell ref="AF28:AK28"/>
    <mergeCell ref="AL28:AN28"/>
    <mergeCell ref="AO28:AQ28"/>
    <mergeCell ref="AR28:AT28"/>
    <mergeCell ref="AU28:AW28"/>
    <mergeCell ref="AX28:AZ28"/>
    <mergeCell ref="BA28:BC28"/>
    <mergeCell ref="BE30:BQ30"/>
    <mergeCell ref="AA31:AB31"/>
    <mergeCell ref="AD31:AE31"/>
    <mergeCell ref="AF31:AK31"/>
    <mergeCell ref="AL31:AN31"/>
    <mergeCell ref="AO31:AQ31"/>
    <mergeCell ref="AR31:AT31"/>
    <mergeCell ref="AU31:AW31"/>
    <mergeCell ref="AX31:AZ31"/>
    <mergeCell ref="BA31:BC31"/>
    <mergeCell ref="BE31:BQ31"/>
    <mergeCell ref="AA30:AB30"/>
    <mergeCell ref="AD30:AE30"/>
    <mergeCell ref="AF30:AK30"/>
    <mergeCell ref="AL30:AN30"/>
    <mergeCell ref="AO30:AQ30"/>
    <mergeCell ref="AR30:AT30"/>
    <mergeCell ref="AU30:AW30"/>
    <mergeCell ref="AX30:AZ30"/>
    <mergeCell ref="BA30:BC30"/>
    <mergeCell ref="BE32:BQ32"/>
    <mergeCell ref="AA33:AB33"/>
    <mergeCell ref="AD33:AE33"/>
    <mergeCell ref="AF33:AK33"/>
    <mergeCell ref="AL33:AN33"/>
    <mergeCell ref="AO33:AQ33"/>
    <mergeCell ref="AR33:AT33"/>
    <mergeCell ref="AU33:AW33"/>
    <mergeCell ref="AX33:AZ33"/>
    <mergeCell ref="BA33:BC33"/>
    <mergeCell ref="BE33:BQ33"/>
    <mergeCell ref="AA32:AB32"/>
    <mergeCell ref="AD32:AE32"/>
    <mergeCell ref="AF32:AK32"/>
    <mergeCell ref="AL32:AN32"/>
    <mergeCell ref="AO32:AQ32"/>
    <mergeCell ref="AR32:AT32"/>
    <mergeCell ref="AU32:AW32"/>
    <mergeCell ref="AX32:AZ32"/>
    <mergeCell ref="BA32:BC32"/>
    <mergeCell ref="AA34:AB34"/>
    <mergeCell ref="AD34:AE34"/>
    <mergeCell ref="AF34:AK34"/>
    <mergeCell ref="AL34:AN34"/>
    <mergeCell ref="AO34:AQ34"/>
    <mergeCell ref="AR34:AT34"/>
    <mergeCell ref="AU34:AW34"/>
    <mergeCell ref="AX34:AZ34"/>
    <mergeCell ref="BA34:BC34"/>
    <mergeCell ref="AA35:AB35"/>
    <mergeCell ref="AD35:AE35"/>
    <mergeCell ref="AF35:AK35"/>
    <mergeCell ref="AL35:AN35"/>
    <mergeCell ref="AO35:AQ35"/>
    <mergeCell ref="AR35:AT35"/>
    <mergeCell ref="AU35:AW35"/>
    <mergeCell ref="AX35:AZ35"/>
    <mergeCell ref="BA35:BC35"/>
    <mergeCell ref="AD36:AE36"/>
    <mergeCell ref="AF36:AK36"/>
    <mergeCell ref="AL36:AN36"/>
    <mergeCell ref="AO36:AQ36"/>
    <mergeCell ref="AR36:AT36"/>
    <mergeCell ref="AR38:AS38"/>
    <mergeCell ref="AU36:AW36"/>
    <mergeCell ref="AX36:AZ36"/>
    <mergeCell ref="BE34:BQ34"/>
    <mergeCell ref="BE35:BQ35"/>
    <mergeCell ref="AU6:AW6"/>
    <mergeCell ref="T40:V40"/>
    <mergeCell ref="L40:N40"/>
    <mergeCell ref="BD4:BD5"/>
    <mergeCell ref="BA36:BC36"/>
    <mergeCell ref="BE36:BQ36"/>
    <mergeCell ref="AA37:AB37"/>
    <mergeCell ref="AD37:AE37"/>
    <mergeCell ref="AF37:AK37"/>
    <mergeCell ref="AL37:AN37"/>
    <mergeCell ref="AO37:AQ37"/>
    <mergeCell ref="AU38:AV38"/>
    <mergeCell ref="BE38:BH38"/>
    <mergeCell ref="AR37:AT37"/>
    <mergeCell ref="AU37:AW37"/>
    <mergeCell ref="AX37:AZ37"/>
    <mergeCell ref="BA37:BC37"/>
    <mergeCell ref="BE37:BQ37"/>
    <mergeCell ref="AA38:AB38"/>
    <mergeCell ref="AD38:AE38"/>
    <mergeCell ref="AF38:AK38"/>
    <mergeCell ref="AL38:AM38"/>
    <mergeCell ref="AO38:AP38"/>
    <mergeCell ref="AA36:AB36"/>
  </mergeCells>
  <phoneticPr fontId="1"/>
  <dataValidations xWindow="1113" yWindow="874" count="10">
    <dataValidation type="list" allowBlank="1" showInputMessage="1" showErrorMessage="1" sqref="X2:X3">
      <formula1>"○"</formula1>
    </dataValidation>
    <dataValidation type="list" allowBlank="1" showInputMessage="1" showErrorMessage="1" sqref="I65508:I65526 II65508:IK65526">
      <formula1>"航空機,JR特急あり,JR特急なし,私鉄,船,路線バス,団体所有車両,自家用車,レンタカー,貸切バス大型,貸切バス中型,貸切バス小型,マイクロバス,徒歩,その他"</formula1>
    </dataValidation>
    <dataValidation allowBlank="1" showInputMessage="1" showErrorMessage="1" prompt="最終支払日のみ記入してください。" sqref="O40 W40"/>
    <dataValidation allowBlank="1" showInputMessage="1" showErrorMessage="1" prompt="団体所有車両・レンタカー・自家用車を複数台使用する場合は、【レンタカー①】【レンタカー②】…のように各車へ附番してください。" sqref="I4:I5"/>
    <dataValidation type="list" allowBlank="1" showInputMessage="1" promptTitle="【⇔を選択した場合】" prompt="往復分の距離と単価を記入してください。_x000a_" sqref="F6:F37">
      <formula1>"⇒,⇔,－"</formula1>
    </dataValidation>
    <dataValidation type="list" allowBlank="1" sqref="I6:I3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様式2の記号とあっているか確認してください。_x000a_" sqref="P6:P37">
      <formula1>"1100,0"</formula1>
    </dataValidation>
    <dataValidation allowBlank="1" showInputMessage="1" showErrorMessage="1" prompt="様式2の人数とあっているか確認してください。_x000a_" sqref="Q6:Q37"/>
    <dataValidation allowBlank="1" showInputMessage="1" showErrorMessage="1" prompt="宿泊費計上の上限は9,800円です。_x000a_" sqref="T6:T37"/>
    <dataValidation allowBlank="1" showInputMessage="1" showErrorMessage="1" prompt="離団や車中泊等により全員が宿泊しない場合は、理由と人数を備考欄へ記載してください。_x000a_" sqref="U6:U3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in="1" max="5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G9"/>
  <sheetViews>
    <sheetView zoomScale="146" zoomScaleNormal="146" zoomScaleSheetLayoutView="150" workbookViewId="0">
      <selection activeCell="B3" sqref="B3:AJ4"/>
    </sheetView>
  </sheetViews>
  <sheetFormatPr defaultRowHeight="12"/>
  <cols>
    <col min="1" max="1" width="4" customWidth="1"/>
    <col min="3" max="3" width="14.5703125" customWidth="1"/>
    <col min="4" max="4" width="5.140625" customWidth="1"/>
    <col min="7" max="7" width="18.28515625" customWidth="1"/>
  </cols>
  <sheetData>
    <row r="1" spans="2:7" ht="17.25">
      <c r="B1" s="1086" t="s">
        <v>293</v>
      </c>
      <c r="C1" s="1018"/>
    </row>
    <row r="3" spans="2:7" ht="27.75" customHeight="1" thickBot="1">
      <c r="B3" t="s">
        <v>299</v>
      </c>
    </row>
    <row r="4" spans="2:7" ht="25.5" customHeight="1" thickBot="1">
      <c r="B4" s="601" t="s">
        <v>294</v>
      </c>
      <c r="C4" s="595"/>
      <c r="D4" s="596" t="s">
        <v>297</v>
      </c>
      <c r="F4" s="594" t="s">
        <v>298</v>
      </c>
      <c r="G4" s="593" t="str">
        <f>IF(C4+C5*2+C6*4+D7&gt;=100,"1,100円","0円")</f>
        <v>0円</v>
      </c>
    </row>
    <row r="5" spans="2:7" ht="25.5" customHeight="1">
      <c r="B5" s="602" t="s">
        <v>295</v>
      </c>
      <c r="C5" s="599"/>
      <c r="D5" s="600" t="s">
        <v>297</v>
      </c>
    </row>
    <row r="6" spans="2:7" ht="25.5" customHeight="1">
      <c r="B6" s="602" t="s">
        <v>296</v>
      </c>
      <c r="C6" s="599"/>
      <c r="D6" s="600" t="s">
        <v>297</v>
      </c>
    </row>
    <row r="7" spans="2:7" ht="25.5" customHeight="1" thickBot="1">
      <c r="B7" s="603" t="s">
        <v>300</v>
      </c>
      <c r="C7" s="597"/>
      <c r="D7" s="598">
        <f>IF(C7="有","100",)</f>
        <v>0</v>
      </c>
    </row>
    <row r="8" spans="2:7" ht="54.75" customHeight="1"/>
    <row r="9" spans="2:7" ht="54.75" customHeight="1"/>
  </sheetData>
  <mergeCells count="1">
    <mergeCell ref="B1:C1"/>
  </mergeCells>
  <phoneticPr fontId="1"/>
  <dataValidations count="1">
    <dataValidation type="list" allowBlank="1" showInputMessage="1" showErrorMessage="1" sqref="C7">
      <formula1>"有,無"</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zoomScale="70" zoomScaleNormal="70" zoomScaleSheetLayoutView="87" zoomScalePageLayoutView="80" workbookViewId="0">
      <selection activeCell="Y40" sqref="Y40"/>
    </sheetView>
  </sheetViews>
  <sheetFormatPr defaultColWidth="4.140625" defaultRowHeight="13.5"/>
  <cols>
    <col min="1" max="1" width="8.140625" style="100" customWidth="1"/>
    <col min="2" max="2" width="4.140625" style="15"/>
    <col min="3" max="3" width="10" style="15" customWidth="1"/>
    <col min="4" max="4" width="19.28515625" style="15" customWidth="1"/>
    <col min="5" max="5" width="9" style="15" customWidth="1"/>
    <col min="6" max="6" width="5.28515625" style="15" customWidth="1"/>
    <col min="7" max="7" width="9.7109375" style="15" customWidth="1"/>
    <col min="8" max="8" width="8.85546875" style="15" customWidth="1"/>
    <col min="9" max="9" width="15.5703125" style="15" customWidth="1"/>
    <col min="10" max="10" width="7.7109375" style="15" customWidth="1"/>
    <col min="11" max="11" width="16.85546875" style="15" customWidth="1"/>
    <col min="12" max="12" width="7.7109375" style="15" customWidth="1"/>
    <col min="13" max="13" width="14.85546875" style="15" customWidth="1"/>
    <col min="14" max="14" width="8.140625" style="15" customWidth="1"/>
    <col min="15" max="15" width="10" style="15" customWidth="1"/>
    <col min="16" max="16" width="9" style="15" customWidth="1"/>
    <col min="17" max="17" width="4.140625" style="15"/>
    <col min="18" max="19" width="3.42578125" style="15" customWidth="1"/>
    <col min="20" max="20" width="8.140625" style="15" customWidth="1"/>
    <col min="21" max="24" width="4.140625" style="15"/>
    <col min="25" max="25" width="26.140625" style="15" customWidth="1"/>
    <col min="26" max="231" width="4.140625" style="15"/>
    <col min="232" max="232" width="4.140625" style="15" customWidth="1"/>
    <col min="233" max="16384" width="4.140625" style="15"/>
  </cols>
  <sheetData>
    <row r="1" spans="1:27" ht="55.5" customHeight="1" thickBot="1"/>
    <row r="2" spans="1:27" ht="21" customHeight="1" thickBot="1">
      <c r="A2" s="1086" t="s">
        <v>72</v>
      </c>
      <c r="B2" s="1018"/>
      <c r="C2" s="49"/>
      <c r="D2" s="505" t="s">
        <v>188</v>
      </c>
      <c r="E2" s="546">
        <f>【様式1】!$C$2</f>
        <v>9999</v>
      </c>
      <c r="F2" s="575"/>
      <c r="G2" s="130" t="s">
        <v>73</v>
      </c>
      <c r="H2" s="1007" t="str">
        <f>【様式1】!H2</f>
        <v>ABC交響楽団</v>
      </c>
      <c r="I2" s="1007"/>
      <c r="J2" s="1007"/>
      <c r="K2" s="1007"/>
      <c r="L2" s="1007"/>
      <c r="M2" s="1007"/>
      <c r="N2" s="1007"/>
      <c r="P2" s="576"/>
      <c r="S2" s="700" t="s">
        <v>213</v>
      </c>
      <c r="T2" s="1227" t="s">
        <v>43</v>
      </c>
      <c r="U2" s="1227"/>
      <c r="V2" s="1227"/>
      <c r="W2" s="1228"/>
      <c r="X2" s="429" t="s">
        <v>74</v>
      </c>
      <c r="Y2" s="682" t="s">
        <v>46</v>
      </c>
    </row>
    <row r="3" spans="1:27" ht="7.5" customHeight="1" thickBot="1">
      <c r="A3" s="101"/>
      <c r="B3" s="102"/>
      <c r="R3" s="578"/>
      <c r="S3" s="577"/>
      <c r="T3" s="579"/>
      <c r="U3" s="580"/>
      <c r="V3" s="581"/>
      <c r="W3" s="19"/>
      <c r="X3" s="103"/>
      <c r="Y3" s="581"/>
    </row>
    <row r="4" spans="1:27" ht="22.5" customHeight="1">
      <c r="A4" s="1149" t="s">
        <v>324</v>
      </c>
      <c r="B4" s="1149"/>
      <c r="C4" s="1149"/>
      <c r="D4" s="1149"/>
      <c r="E4" s="1149"/>
      <c r="F4" s="1149"/>
      <c r="G4" s="1149"/>
      <c r="H4" s="1149"/>
      <c r="I4" s="1149"/>
      <c r="J4" s="1149"/>
      <c r="K4" s="1149"/>
      <c r="L4" s="1149"/>
      <c r="M4" s="1149"/>
      <c r="N4" s="1149"/>
      <c r="O4" s="1149"/>
      <c r="P4" s="1149"/>
      <c r="S4" s="430" t="s">
        <v>213</v>
      </c>
      <c r="T4" s="1229" t="s">
        <v>75</v>
      </c>
      <c r="U4" s="1230"/>
      <c r="V4" s="1230"/>
      <c r="W4" s="1230"/>
      <c r="X4" s="430" t="s">
        <v>213</v>
      </c>
      <c r="Y4" s="683" t="s">
        <v>351</v>
      </c>
      <c r="Z4" s="49"/>
      <c r="AA4" s="437"/>
    </row>
    <row r="5" spans="1:27" ht="22.5" customHeight="1" thickBot="1">
      <c r="S5" s="574" t="s">
        <v>213</v>
      </c>
      <c r="T5" s="1231" t="s">
        <v>76</v>
      </c>
      <c r="U5" s="1232"/>
      <c r="V5" s="1232"/>
      <c r="W5" s="1232"/>
      <c r="X5" s="591"/>
      <c r="Y5" s="684" t="s">
        <v>77</v>
      </c>
      <c r="Z5" s="49"/>
      <c r="AA5" s="437"/>
    </row>
    <row r="6" spans="1:27" ht="22.5" customHeight="1" thickBot="1">
      <c r="Q6" s="100"/>
      <c r="R6" s="100"/>
      <c r="S6" s="100"/>
      <c r="T6" s="100"/>
      <c r="U6" s="100"/>
      <c r="V6" s="100"/>
      <c r="X6" s="431"/>
      <c r="Y6" s="685" t="s">
        <v>78</v>
      </c>
      <c r="Z6" s="49"/>
      <c r="AA6" s="437"/>
    </row>
    <row r="7" spans="1:27" ht="8.4499999999999993" customHeight="1">
      <c r="Q7" s="100"/>
      <c r="R7" s="100"/>
      <c r="S7" s="100"/>
      <c r="T7" s="100"/>
      <c r="U7" s="100"/>
      <c r="Y7" s="38"/>
    </row>
    <row r="8" spans="1:27" ht="18" customHeight="1">
      <c r="A8" s="1152" t="s">
        <v>79</v>
      </c>
      <c r="B8" s="1153"/>
      <c r="C8" s="1153"/>
      <c r="D8" s="1154"/>
      <c r="E8" s="1233" t="s">
        <v>292</v>
      </c>
      <c r="F8" s="1234"/>
      <c r="G8" s="1234"/>
      <c r="H8" s="1234"/>
      <c r="I8" s="592" t="s">
        <v>393</v>
      </c>
      <c r="J8" s="1235" t="s">
        <v>500</v>
      </c>
      <c r="K8" s="1236"/>
      <c r="L8" s="1236"/>
      <c r="M8" s="1236"/>
      <c r="N8" s="1236"/>
      <c r="O8" s="1236"/>
      <c r="P8" s="1236"/>
      <c r="Q8" s="1236"/>
      <c r="R8" s="1236"/>
      <c r="S8" s="1236"/>
      <c r="T8" s="1236"/>
      <c r="U8" s="438"/>
      <c r="V8" s="438"/>
      <c r="W8" s="438"/>
      <c r="X8" s="438"/>
      <c r="Y8" s="438"/>
    </row>
    <row r="9" spans="1:27" s="104" customFormat="1" ht="18" customHeight="1">
      <c r="A9" s="1155" t="s">
        <v>47</v>
      </c>
      <c r="B9" s="1157" t="s">
        <v>48</v>
      </c>
      <c r="C9" s="1144" t="s">
        <v>49</v>
      </c>
      <c r="D9" s="1146" t="s">
        <v>50</v>
      </c>
      <c r="E9" s="1144" t="s">
        <v>51</v>
      </c>
      <c r="F9" s="1148"/>
      <c r="G9" s="1148"/>
      <c r="H9" s="1159" t="s">
        <v>53</v>
      </c>
      <c r="I9" s="1161" t="s">
        <v>80</v>
      </c>
      <c r="J9" s="1150" t="s">
        <v>241</v>
      </c>
      <c r="K9" s="1163" t="s">
        <v>82</v>
      </c>
      <c r="L9" s="1150" t="s">
        <v>81</v>
      </c>
      <c r="M9" s="1163" t="s">
        <v>83</v>
      </c>
      <c r="N9" s="1150" t="s">
        <v>57</v>
      </c>
      <c r="O9" s="1165" t="s">
        <v>240</v>
      </c>
      <c r="P9" s="1150" t="s">
        <v>241</v>
      </c>
      <c r="Q9" s="1241" t="s">
        <v>285</v>
      </c>
      <c r="R9" s="1163"/>
      <c r="S9" s="1163"/>
      <c r="T9" s="1163"/>
      <c r="U9" s="1207" t="s">
        <v>242</v>
      </c>
      <c r="V9" s="1208"/>
      <c r="W9" s="1208"/>
      <c r="X9" s="1209"/>
      <c r="Y9" s="1205" t="s">
        <v>284</v>
      </c>
    </row>
    <row r="10" spans="1:27" s="104" customFormat="1" ht="18" customHeight="1">
      <c r="A10" s="1156"/>
      <c r="B10" s="1158"/>
      <c r="C10" s="1145"/>
      <c r="D10" s="1147"/>
      <c r="E10" s="1145"/>
      <c r="F10" s="1147"/>
      <c r="G10" s="1147"/>
      <c r="H10" s="1160"/>
      <c r="I10" s="1162"/>
      <c r="J10" s="1151"/>
      <c r="K10" s="1162"/>
      <c r="L10" s="1151"/>
      <c r="M10" s="1162"/>
      <c r="N10" s="1151"/>
      <c r="O10" s="1166"/>
      <c r="P10" s="1164"/>
      <c r="Q10" s="1242"/>
      <c r="R10" s="1162"/>
      <c r="S10" s="1162"/>
      <c r="T10" s="1162"/>
      <c r="U10" s="1245" t="s">
        <v>243</v>
      </c>
      <c r="V10" s="1246"/>
      <c r="W10" s="1247" t="s">
        <v>244</v>
      </c>
      <c r="X10" s="1248"/>
      <c r="Y10" s="1206"/>
    </row>
    <row r="11" spans="1:27" ht="18" customHeight="1">
      <c r="A11" s="55">
        <v>45110</v>
      </c>
      <c r="B11" s="747" t="str">
        <f>IF(A11,TEXT(A11,"aaa"),"")</f>
        <v>月</v>
      </c>
      <c r="C11" s="57" t="s">
        <v>332</v>
      </c>
      <c r="D11" s="58" t="s">
        <v>345</v>
      </c>
      <c r="E11" s="65" t="s">
        <v>337</v>
      </c>
      <c r="F11" s="421" t="s">
        <v>333</v>
      </c>
      <c r="G11" s="67" t="s">
        <v>422</v>
      </c>
      <c r="H11" s="60">
        <v>10</v>
      </c>
      <c r="I11" s="106">
        <v>33000</v>
      </c>
      <c r="J11" s="502" t="s">
        <v>462</v>
      </c>
      <c r="K11" s="106"/>
      <c r="L11" s="502"/>
      <c r="M11" s="106"/>
      <c r="N11" s="502"/>
      <c r="O11" s="624"/>
      <c r="P11" s="498"/>
      <c r="Q11" s="1243" t="s">
        <v>392</v>
      </c>
      <c r="R11" s="1244"/>
      <c r="S11" s="1244"/>
      <c r="T11" s="1244"/>
      <c r="U11" s="1239">
        <v>3</v>
      </c>
      <c r="V11" s="1240"/>
      <c r="W11" s="1198">
        <f>U11*1070</f>
        <v>3210</v>
      </c>
      <c r="X11" s="1199"/>
      <c r="Y11" s="697"/>
    </row>
    <row r="12" spans="1:27" ht="18" customHeight="1">
      <c r="A12" s="107"/>
      <c r="B12" s="646"/>
      <c r="C12" s="65" t="s">
        <v>332</v>
      </c>
      <c r="D12" s="66" t="s">
        <v>349</v>
      </c>
      <c r="E12" s="65" t="s">
        <v>422</v>
      </c>
      <c r="F12" s="421" t="s">
        <v>333</v>
      </c>
      <c r="G12" s="67" t="s">
        <v>350</v>
      </c>
      <c r="H12" s="60">
        <v>30</v>
      </c>
      <c r="I12" s="110"/>
      <c r="J12" s="503"/>
      <c r="K12" s="106"/>
      <c r="L12" s="503"/>
      <c r="M12" s="110"/>
      <c r="N12" s="503"/>
      <c r="O12" s="727"/>
      <c r="P12" s="499"/>
      <c r="Q12" s="1202"/>
      <c r="R12" s="1203"/>
      <c r="S12" s="1203"/>
      <c r="T12" s="1204"/>
      <c r="U12" s="1196"/>
      <c r="V12" s="1197"/>
      <c r="W12" s="1200">
        <f t="shared" ref="W12:W19" si="0">U12*1070</f>
        <v>0</v>
      </c>
      <c r="X12" s="1201"/>
      <c r="Y12" s="698"/>
    </row>
    <row r="13" spans="1:27" ht="18" customHeight="1">
      <c r="A13" s="107"/>
      <c r="B13" s="646"/>
      <c r="C13" s="109"/>
      <c r="D13" s="105"/>
      <c r="E13" s="745" t="s">
        <v>350</v>
      </c>
      <c r="F13" s="421" t="s">
        <v>333</v>
      </c>
      <c r="G13" s="67" t="s">
        <v>343</v>
      </c>
      <c r="H13" s="60">
        <v>90</v>
      </c>
      <c r="I13" s="110"/>
      <c r="J13" s="503"/>
      <c r="K13" s="106"/>
      <c r="L13" s="503"/>
      <c r="M13" s="110">
        <v>1480</v>
      </c>
      <c r="N13" s="503" t="s">
        <v>465</v>
      </c>
      <c r="O13" s="733">
        <v>1500</v>
      </c>
      <c r="P13" s="499" t="s">
        <v>466</v>
      </c>
      <c r="Q13" s="1202"/>
      <c r="R13" s="1203"/>
      <c r="S13" s="1203"/>
      <c r="T13" s="1204"/>
      <c r="U13" s="1196"/>
      <c r="V13" s="1197"/>
      <c r="W13" s="1200">
        <f t="shared" si="0"/>
        <v>0</v>
      </c>
      <c r="X13" s="1201"/>
      <c r="Y13" s="698"/>
    </row>
    <row r="14" spans="1:27" ht="18" customHeight="1">
      <c r="A14" s="107"/>
      <c r="B14" s="646"/>
      <c r="C14" s="109"/>
      <c r="D14" s="105"/>
      <c r="E14" s="745"/>
      <c r="F14" s="421"/>
      <c r="G14" s="67"/>
      <c r="H14" s="60"/>
      <c r="I14" s="110"/>
      <c r="J14" s="503"/>
      <c r="K14" s="106"/>
      <c r="L14" s="503"/>
      <c r="M14" s="110"/>
      <c r="N14" s="503"/>
      <c r="O14" s="625"/>
      <c r="P14" s="499"/>
      <c r="Q14" s="1202"/>
      <c r="R14" s="1203"/>
      <c r="S14" s="1203"/>
      <c r="T14" s="1204"/>
      <c r="U14" s="1196"/>
      <c r="V14" s="1197"/>
      <c r="W14" s="1200">
        <f t="shared" si="0"/>
        <v>0</v>
      </c>
      <c r="X14" s="1201"/>
      <c r="Y14" s="698"/>
    </row>
    <row r="15" spans="1:27" ht="18" customHeight="1">
      <c r="A15" s="64">
        <v>45111</v>
      </c>
      <c r="B15" s="747" t="str">
        <f t="shared" ref="B15" si="1">IF(A15,TEXT(A15,"aaa"),"")</f>
        <v>火</v>
      </c>
      <c r="C15" s="65" t="s">
        <v>357</v>
      </c>
      <c r="D15" s="66" t="s">
        <v>355</v>
      </c>
      <c r="E15" s="65" t="s">
        <v>343</v>
      </c>
      <c r="F15" s="421" t="s">
        <v>348</v>
      </c>
      <c r="G15" s="67" t="s">
        <v>355</v>
      </c>
      <c r="H15" s="60">
        <v>20</v>
      </c>
      <c r="I15" s="110">
        <v>30000</v>
      </c>
      <c r="J15" s="503" t="s">
        <v>463</v>
      </c>
      <c r="K15" s="106"/>
      <c r="L15" s="503"/>
      <c r="M15" s="110"/>
      <c r="N15" s="503"/>
      <c r="O15" s="625"/>
      <c r="P15" s="499"/>
      <c r="Q15" s="1237" t="s">
        <v>392</v>
      </c>
      <c r="R15" s="1238"/>
      <c r="S15" s="1238"/>
      <c r="T15" s="1238"/>
      <c r="U15" s="1196">
        <v>1</v>
      </c>
      <c r="V15" s="1197"/>
      <c r="W15" s="1200">
        <f t="shared" si="0"/>
        <v>1070</v>
      </c>
      <c r="X15" s="1201"/>
      <c r="Y15" s="698"/>
    </row>
    <row r="16" spans="1:27" ht="18" customHeight="1">
      <c r="A16" s="107"/>
      <c r="B16" s="646"/>
      <c r="C16" s="109"/>
      <c r="D16" s="105"/>
      <c r="E16" s="65" t="s">
        <v>355</v>
      </c>
      <c r="F16" s="421" t="s">
        <v>348</v>
      </c>
      <c r="G16" s="67" t="s">
        <v>358</v>
      </c>
      <c r="H16" s="60">
        <v>15</v>
      </c>
      <c r="I16" s="110"/>
      <c r="J16" s="503"/>
      <c r="K16" s="106">
        <v>2600</v>
      </c>
      <c r="L16" s="503" t="s">
        <v>464</v>
      </c>
      <c r="M16" s="110"/>
      <c r="N16" s="503"/>
      <c r="O16" s="625"/>
      <c r="P16" s="499"/>
      <c r="Q16" s="1202"/>
      <c r="R16" s="1203"/>
      <c r="S16" s="1203"/>
      <c r="T16" s="1204"/>
      <c r="U16" s="1196"/>
      <c r="V16" s="1197"/>
      <c r="W16" s="1200">
        <f t="shared" si="0"/>
        <v>0</v>
      </c>
      <c r="X16" s="1201"/>
      <c r="Y16" s="698"/>
    </row>
    <row r="17" spans="1:25" ht="18" customHeight="1">
      <c r="A17" s="107"/>
      <c r="B17" s="646"/>
      <c r="C17" s="109"/>
      <c r="D17" s="105"/>
      <c r="E17" s="108"/>
      <c r="F17" s="421"/>
      <c r="G17" s="109"/>
      <c r="H17" s="434"/>
      <c r="I17" s="110"/>
      <c r="J17" s="503"/>
      <c r="K17" s="106"/>
      <c r="L17" s="503"/>
      <c r="M17" s="110"/>
      <c r="N17" s="503"/>
      <c r="O17" s="625"/>
      <c r="P17" s="499"/>
      <c r="Q17" s="1202"/>
      <c r="R17" s="1203"/>
      <c r="S17" s="1203"/>
      <c r="T17" s="1204"/>
      <c r="U17" s="1196"/>
      <c r="V17" s="1197"/>
      <c r="W17" s="1200">
        <f t="shared" si="0"/>
        <v>0</v>
      </c>
      <c r="X17" s="1201"/>
      <c r="Y17" s="698"/>
    </row>
    <row r="18" spans="1:25" ht="18" customHeight="1">
      <c r="A18" s="107"/>
      <c r="B18" s="646"/>
      <c r="C18" s="109"/>
      <c r="D18" s="105"/>
      <c r="E18" s="108"/>
      <c r="F18" s="421"/>
      <c r="G18" s="109"/>
      <c r="H18" s="434"/>
      <c r="I18" s="110"/>
      <c r="J18" s="503"/>
      <c r="K18" s="106"/>
      <c r="L18" s="503"/>
      <c r="M18" s="110"/>
      <c r="N18" s="503"/>
      <c r="O18" s="625"/>
      <c r="P18" s="499"/>
      <c r="Q18" s="1202"/>
      <c r="R18" s="1203"/>
      <c r="S18" s="1203"/>
      <c r="T18" s="1204"/>
      <c r="U18" s="1196"/>
      <c r="V18" s="1197"/>
      <c r="W18" s="1200">
        <f t="shared" si="0"/>
        <v>0</v>
      </c>
      <c r="X18" s="1201"/>
      <c r="Y18" s="698"/>
    </row>
    <row r="19" spans="1:25" ht="18" customHeight="1">
      <c r="A19" s="107"/>
      <c r="B19" s="646"/>
      <c r="C19" s="109"/>
      <c r="D19" s="105"/>
      <c r="E19" s="108"/>
      <c r="F19" s="421"/>
      <c r="G19" s="109"/>
      <c r="H19" s="434"/>
      <c r="I19" s="110"/>
      <c r="J19" s="503"/>
      <c r="K19" s="106"/>
      <c r="L19" s="503"/>
      <c r="M19" s="110"/>
      <c r="N19" s="503"/>
      <c r="O19" s="625"/>
      <c r="P19" s="499"/>
      <c r="Q19" s="1202"/>
      <c r="R19" s="1203"/>
      <c r="S19" s="1203"/>
      <c r="T19" s="1204"/>
      <c r="U19" s="1196"/>
      <c r="V19" s="1197"/>
      <c r="W19" s="1200">
        <f t="shared" si="0"/>
        <v>0</v>
      </c>
      <c r="X19" s="1201"/>
      <c r="Y19" s="698"/>
    </row>
    <row r="20" spans="1:25" ht="18" customHeight="1">
      <c r="A20" s="107"/>
      <c r="B20" s="646" t="str">
        <f t="shared" ref="B20:B27" si="2">IF(A20,TEXT(A20,"aaa"),"")</f>
        <v/>
      </c>
      <c r="C20" s="109"/>
      <c r="D20" s="105"/>
      <c r="E20" s="108"/>
      <c r="F20" s="421"/>
      <c r="G20" s="109"/>
      <c r="H20" s="434"/>
      <c r="I20" s="110"/>
      <c r="J20" s="503"/>
      <c r="K20" s="106"/>
      <c r="L20" s="503"/>
      <c r="M20" s="110"/>
      <c r="N20" s="503"/>
      <c r="O20" s="625"/>
      <c r="P20" s="499"/>
      <c r="Q20" s="1202"/>
      <c r="R20" s="1203"/>
      <c r="S20" s="1203"/>
      <c r="T20" s="1204"/>
      <c r="U20" s="1196"/>
      <c r="V20" s="1197"/>
      <c r="W20" s="1200">
        <f t="shared" ref="W20:W27" si="3">U20*1070</f>
        <v>0</v>
      </c>
      <c r="X20" s="1201"/>
      <c r="Y20" s="698"/>
    </row>
    <row r="21" spans="1:25" ht="18" customHeight="1">
      <c r="A21" s="107"/>
      <c r="B21" s="646" t="str">
        <f t="shared" si="2"/>
        <v/>
      </c>
      <c r="C21" s="109"/>
      <c r="D21" s="105"/>
      <c r="E21" s="108"/>
      <c r="F21" s="421"/>
      <c r="G21" s="109"/>
      <c r="H21" s="434"/>
      <c r="I21" s="110"/>
      <c r="J21" s="503"/>
      <c r="K21" s="106"/>
      <c r="L21" s="503"/>
      <c r="M21" s="110"/>
      <c r="N21" s="503"/>
      <c r="O21" s="625"/>
      <c r="P21" s="499"/>
      <c r="Q21" s="1202"/>
      <c r="R21" s="1203"/>
      <c r="S21" s="1203"/>
      <c r="T21" s="1204"/>
      <c r="U21" s="1196"/>
      <c r="V21" s="1197"/>
      <c r="W21" s="1200">
        <f t="shared" si="3"/>
        <v>0</v>
      </c>
      <c r="X21" s="1201"/>
      <c r="Y21" s="698"/>
    </row>
    <row r="22" spans="1:25" ht="18" customHeight="1">
      <c r="A22" s="107"/>
      <c r="B22" s="646" t="str">
        <f t="shared" si="2"/>
        <v/>
      </c>
      <c r="C22" s="109"/>
      <c r="D22" s="105"/>
      <c r="E22" s="108"/>
      <c r="F22" s="421"/>
      <c r="G22" s="109"/>
      <c r="H22" s="434"/>
      <c r="I22" s="110"/>
      <c r="J22" s="503"/>
      <c r="K22" s="106"/>
      <c r="L22" s="503"/>
      <c r="M22" s="110"/>
      <c r="N22" s="503"/>
      <c r="O22" s="625"/>
      <c r="P22" s="499"/>
      <c r="Q22" s="1202"/>
      <c r="R22" s="1203"/>
      <c r="S22" s="1203"/>
      <c r="T22" s="1204"/>
      <c r="U22" s="1196"/>
      <c r="V22" s="1197"/>
      <c r="W22" s="1200">
        <f t="shared" si="3"/>
        <v>0</v>
      </c>
      <c r="X22" s="1201"/>
      <c r="Y22" s="698"/>
    </row>
    <row r="23" spans="1:25" ht="18" customHeight="1">
      <c r="A23" s="107"/>
      <c r="B23" s="646" t="str">
        <f t="shared" si="2"/>
        <v/>
      </c>
      <c r="C23" s="109"/>
      <c r="D23" s="105"/>
      <c r="E23" s="108"/>
      <c r="F23" s="421"/>
      <c r="G23" s="109"/>
      <c r="H23" s="434"/>
      <c r="I23" s="110"/>
      <c r="J23" s="503"/>
      <c r="K23" s="106"/>
      <c r="L23" s="503"/>
      <c r="M23" s="110"/>
      <c r="N23" s="503"/>
      <c r="O23" s="625"/>
      <c r="P23" s="499"/>
      <c r="Q23" s="1202"/>
      <c r="R23" s="1203"/>
      <c r="S23" s="1203"/>
      <c r="T23" s="1204"/>
      <c r="U23" s="1196"/>
      <c r="V23" s="1197"/>
      <c r="W23" s="1200">
        <f t="shared" si="3"/>
        <v>0</v>
      </c>
      <c r="X23" s="1201"/>
      <c r="Y23" s="698"/>
    </row>
    <row r="24" spans="1:25" ht="18" customHeight="1">
      <c r="A24" s="107"/>
      <c r="B24" s="646" t="str">
        <f t="shared" si="2"/>
        <v/>
      </c>
      <c r="C24" s="109"/>
      <c r="D24" s="105"/>
      <c r="E24" s="108"/>
      <c r="F24" s="421"/>
      <c r="G24" s="109"/>
      <c r="H24" s="434"/>
      <c r="I24" s="110"/>
      <c r="J24" s="503"/>
      <c r="K24" s="106"/>
      <c r="L24" s="503"/>
      <c r="M24" s="110"/>
      <c r="N24" s="503"/>
      <c r="O24" s="625"/>
      <c r="P24" s="499"/>
      <c r="Q24" s="1202"/>
      <c r="R24" s="1203"/>
      <c r="S24" s="1203"/>
      <c r="T24" s="1204"/>
      <c r="U24" s="1196"/>
      <c r="V24" s="1197"/>
      <c r="W24" s="1200">
        <f t="shared" si="3"/>
        <v>0</v>
      </c>
      <c r="X24" s="1201"/>
      <c r="Y24" s="698"/>
    </row>
    <row r="25" spans="1:25" ht="18" customHeight="1">
      <c r="A25" s="107"/>
      <c r="B25" s="646" t="str">
        <f t="shared" si="2"/>
        <v/>
      </c>
      <c r="C25" s="109"/>
      <c r="D25" s="105"/>
      <c r="E25" s="108"/>
      <c r="F25" s="421"/>
      <c r="G25" s="109"/>
      <c r="H25" s="434"/>
      <c r="I25" s="110"/>
      <c r="J25" s="503"/>
      <c r="K25" s="106"/>
      <c r="L25" s="503"/>
      <c r="M25" s="110"/>
      <c r="N25" s="503"/>
      <c r="O25" s="625"/>
      <c r="P25" s="499"/>
      <c r="Q25" s="1202"/>
      <c r="R25" s="1203"/>
      <c r="S25" s="1203"/>
      <c r="T25" s="1204"/>
      <c r="U25" s="1196"/>
      <c r="V25" s="1197"/>
      <c r="W25" s="1200">
        <f t="shared" si="3"/>
        <v>0</v>
      </c>
      <c r="X25" s="1201"/>
      <c r="Y25" s="698"/>
    </row>
    <row r="26" spans="1:25" ht="18" customHeight="1">
      <c r="A26" s="107"/>
      <c r="B26" s="646" t="str">
        <f t="shared" si="2"/>
        <v/>
      </c>
      <c r="C26" s="109"/>
      <c r="D26" s="105"/>
      <c r="E26" s="108"/>
      <c r="F26" s="421"/>
      <c r="G26" s="109"/>
      <c r="H26" s="434"/>
      <c r="I26" s="110"/>
      <c r="J26" s="503"/>
      <c r="K26" s="106"/>
      <c r="L26" s="503"/>
      <c r="M26" s="110"/>
      <c r="N26" s="503"/>
      <c r="O26" s="625"/>
      <c r="P26" s="499"/>
      <c r="Q26" s="1202"/>
      <c r="R26" s="1203"/>
      <c r="S26" s="1203"/>
      <c r="T26" s="1204"/>
      <c r="U26" s="1196"/>
      <c r="V26" s="1197"/>
      <c r="W26" s="1200">
        <f>U26*1070</f>
        <v>0</v>
      </c>
      <c r="X26" s="1201"/>
      <c r="Y26" s="698"/>
    </row>
    <row r="27" spans="1:25" ht="18" customHeight="1" thickBot="1">
      <c r="A27" s="111"/>
      <c r="B27" s="647" t="str">
        <f t="shared" si="2"/>
        <v/>
      </c>
      <c r="C27" s="113"/>
      <c r="D27" s="572"/>
      <c r="E27" s="112"/>
      <c r="F27" s="422"/>
      <c r="G27" s="113"/>
      <c r="H27" s="435"/>
      <c r="I27" s="114"/>
      <c r="J27" s="504"/>
      <c r="K27" s="282"/>
      <c r="L27" s="504"/>
      <c r="M27" s="114"/>
      <c r="N27" s="504"/>
      <c r="O27" s="626"/>
      <c r="P27" s="500"/>
      <c r="Q27" s="1210"/>
      <c r="R27" s="1211"/>
      <c r="S27" s="1211"/>
      <c r="T27" s="1212"/>
      <c r="U27" s="1223"/>
      <c r="V27" s="1224"/>
      <c r="W27" s="1225">
        <f t="shared" si="3"/>
        <v>0</v>
      </c>
      <c r="X27" s="1226"/>
      <c r="Y27" s="699"/>
    </row>
    <row r="28" spans="1:25" ht="18" customHeight="1" thickTop="1" thickBot="1">
      <c r="A28" s="115"/>
      <c r="B28" s="116"/>
      <c r="C28" s="1143"/>
      <c r="D28" s="1143"/>
      <c r="E28" s="117"/>
      <c r="F28" s="433"/>
      <c r="G28" s="118"/>
      <c r="H28" s="645">
        <f>ROUNDDOWN(SUM(H11:H27),0)</f>
        <v>165</v>
      </c>
      <c r="I28" s="644">
        <f>SUM(I11:I27)</f>
        <v>63000</v>
      </c>
      <c r="J28" s="501"/>
      <c r="K28" s="644">
        <f>SUM(K11:K27)</f>
        <v>2600</v>
      </c>
      <c r="L28" s="501"/>
      <c r="M28" s="644">
        <f>SUM(M11:M27)</f>
        <v>1480</v>
      </c>
      <c r="N28" s="501"/>
      <c r="O28" s="644">
        <f>SUM(O11:O27)</f>
        <v>1500</v>
      </c>
      <c r="P28" s="731"/>
      <c r="Q28" s="1213"/>
      <c r="R28" s="1213"/>
      <c r="S28" s="1213"/>
      <c r="T28" s="1214"/>
      <c r="U28" s="1215">
        <f>SUM(W11:X27)</f>
        <v>4280</v>
      </c>
      <c r="V28" s="1216"/>
      <c r="W28" s="1216"/>
      <c r="X28" s="1217"/>
      <c r="Y28" s="573"/>
    </row>
    <row r="29" spans="1:25" ht="25.5" customHeight="1" thickBot="1">
      <c r="Q29" s="439"/>
      <c r="R29" s="439"/>
      <c r="S29" s="439"/>
      <c r="T29" s="440" t="s">
        <v>245</v>
      </c>
      <c r="U29" s="1218">
        <f>SUM(I28:M28,O28,U28)</f>
        <v>72860</v>
      </c>
      <c r="V29" s="1219"/>
      <c r="W29" s="1219"/>
      <c r="X29" s="1220"/>
    </row>
    <row r="30" spans="1:25" ht="18" customHeight="1" thickBot="1">
      <c r="Q30" s="119"/>
      <c r="R30" s="6"/>
      <c r="S30" s="119"/>
      <c r="T30" s="120"/>
      <c r="U30" s="5"/>
      <c r="V30" s="5"/>
      <c r="W30" s="5"/>
      <c r="X30" s="5"/>
    </row>
    <row r="31" spans="1:25" ht="18" customHeight="1" thickBot="1">
      <c r="A31" s="1168" t="s">
        <v>84</v>
      </c>
      <c r="B31" s="986"/>
      <c r="C31" s="986"/>
      <c r="D31" s="986"/>
      <c r="E31" s="986"/>
      <c r="F31" s="986"/>
      <c r="G31" s="986"/>
      <c r="H31" s="986"/>
      <c r="I31" s="986"/>
      <c r="J31" s="986"/>
      <c r="K31" s="986"/>
      <c r="L31" s="986"/>
      <c r="M31" s="987"/>
      <c r="Q31" s="728" t="s">
        <v>276</v>
      </c>
      <c r="R31" s="729"/>
      <c r="S31" s="729"/>
      <c r="T31" s="730"/>
      <c r="U31" s="1221">
        <v>45169</v>
      </c>
      <c r="V31" s="1221"/>
      <c r="W31" s="1221"/>
      <c r="X31" s="1222"/>
    </row>
    <row r="32" spans="1:25" s="121" customFormat="1" ht="18" customHeight="1">
      <c r="A32" s="1169" t="s">
        <v>85</v>
      </c>
      <c r="B32" s="1170"/>
      <c r="C32" s="1170"/>
      <c r="D32" s="1171"/>
      <c r="E32" s="436" t="s">
        <v>86</v>
      </c>
      <c r="F32" s="1183" t="s">
        <v>87</v>
      </c>
      <c r="G32" s="1184"/>
      <c r="H32" s="1172" t="s">
        <v>85</v>
      </c>
      <c r="I32" s="1173"/>
      <c r="J32" s="1174"/>
      <c r="K32" s="281" t="s">
        <v>86</v>
      </c>
      <c r="L32" s="1175" t="s">
        <v>87</v>
      </c>
      <c r="M32" s="1176"/>
      <c r="S32" s="119"/>
      <c r="Y32" s="15"/>
    </row>
    <row r="33" spans="1:13" ht="18" customHeight="1">
      <c r="A33" s="1177">
        <v>1</v>
      </c>
      <c r="B33" s="1178"/>
      <c r="C33" s="1179" t="s">
        <v>392</v>
      </c>
      <c r="D33" s="1180"/>
      <c r="E33" s="648">
        <f ca="1">SUMIF(Q:T,C33,U:V)</f>
        <v>4</v>
      </c>
      <c r="F33" s="1185">
        <f ca="1">E33*1070</f>
        <v>4280</v>
      </c>
      <c r="G33" s="1182"/>
      <c r="H33" s="122">
        <v>4</v>
      </c>
      <c r="I33" s="1179"/>
      <c r="J33" s="1180"/>
      <c r="K33" s="648">
        <f ca="1">SUMIF(Q:T,I33,U:V)</f>
        <v>0</v>
      </c>
      <c r="L33" s="1181">
        <f ca="1">K33*1070</f>
        <v>0</v>
      </c>
      <c r="M33" s="1182"/>
    </row>
    <row r="34" spans="1:13" ht="18" customHeight="1">
      <c r="A34" s="1191">
        <v>2</v>
      </c>
      <c r="B34" s="1192"/>
      <c r="C34" s="1193"/>
      <c r="D34" s="1194"/>
      <c r="E34" s="648">
        <f ca="1">SUMIF(Q:T,C34,U:V)</f>
        <v>0</v>
      </c>
      <c r="F34" s="1141">
        <f ca="1">E34*1070</f>
        <v>0</v>
      </c>
      <c r="G34" s="1142"/>
      <c r="H34" s="123">
        <v>5</v>
      </c>
      <c r="I34" s="1193"/>
      <c r="J34" s="1194"/>
      <c r="K34" s="648">
        <f ca="1">SUMIF(Q:T,I34,U:V)</f>
        <v>0</v>
      </c>
      <c r="L34" s="1195">
        <f t="shared" ref="L34:L35" ca="1" si="4">K34*1070</f>
        <v>0</v>
      </c>
      <c r="M34" s="1142"/>
    </row>
    <row r="35" spans="1:13" ht="18" customHeight="1">
      <c r="A35" s="1186">
        <v>3</v>
      </c>
      <c r="B35" s="1187"/>
      <c r="C35" s="1188"/>
      <c r="D35" s="1189"/>
      <c r="E35" s="649">
        <f ca="1">SUMIF(Q:T,C35,U:V)</f>
        <v>0</v>
      </c>
      <c r="F35" s="1139">
        <f ca="1">E35*1070</f>
        <v>0</v>
      </c>
      <c r="G35" s="1140"/>
      <c r="H35" s="124">
        <v>6</v>
      </c>
      <c r="I35" s="1188"/>
      <c r="J35" s="1189"/>
      <c r="K35" s="649">
        <f ca="1">SUMIF(Q:T,I35,U:V)</f>
        <v>0</v>
      </c>
      <c r="L35" s="1190">
        <f t="shared" ca="1" si="4"/>
        <v>0</v>
      </c>
      <c r="M35" s="1140"/>
    </row>
    <row r="36" spans="1:13" ht="18" customHeight="1"/>
    <row r="37" spans="1:13" ht="18" customHeight="1">
      <c r="A37" s="125" t="s">
        <v>88</v>
      </c>
    </row>
    <row r="38" spans="1:13">
      <c r="A38" s="1138" t="s">
        <v>172</v>
      </c>
      <c r="B38" s="1138"/>
      <c r="C38" s="1138"/>
      <c r="D38" s="1138"/>
      <c r="E38" s="1138"/>
      <c r="F38" s="1138"/>
      <c r="G38" s="1138"/>
    </row>
    <row r="39" spans="1:13">
      <c r="A39" s="15"/>
    </row>
    <row r="40" spans="1:13">
      <c r="A40" s="15"/>
    </row>
    <row r="41" spans="1:13">
      <c r="A41" s="15"/>
    </row>
    <row r="42" spans="1:13">
      <c r="A42" s="15"/>
    </row>
    <row r="43" spans="1:13">
      <c r="A43" s="15"/>
    </row>
    <row r="44" spans="1:13">
      <c r="A44" s="15"/>
    </row>
    <row r="45" spans="1:13">
      <c r="A45" s="15"/>
    </row>
    <row r="46" spans="1:13">
      <c r="A46" s="15"/>
    </row>
    <row r="47" spans="1:13">
      <c r="A47" s="15"/>
    </row>
    <row r="48" spans="1:13">
      <c r="A48" s="15"/>
    </row>
    <row r="49" spans="1:18">
      <c r="A49" s="15"/>
    </row>
    <row r="50" spans="1:18">
      <c r="A50" s="15"/>
    </row>
    <row r="51" spans="1:18">
      <c r="A51" s="15"/>
    </row>
    <row r="52" spans="1:18">
      <c r="A52" s="15"/>
    </row>
    <row r="53" spans="1:18">
      <c r="A53" s="15"/>
    </row>
    <row r="54" spans="1:18">
      <c r="A54" s="15"/>
    </row>
    <row r="55" spans="1:18">
      <c r="A55" s="15"/>
    </row>
    <row r="56" spans="1:18">
      <c r="A56" s="15"/>
    </row>
    <row r="57" spans="1:18">
      <c r="A57" s="15"/>
    </row>
    <row r="58" spans="1:18">
      <c r="A58" s="15"/>
    </row>
    <row r="59" spans="1:18">
      <c r="A59" s="15"/>
    </row>
    <row r="60" spans="1:18">
      <c r="A60" s="15"/>
    </row>
    <row r="61" spans="1:18">
      <c r="A61" s="15"/>
    </row>
    <row r="62" spans="1:18">
      <c r="A62" s="15"/>
    </row>
    <row r="63" spans="1:18">
      <c r="J63" s="1167"/>
      <c r="K63" s="1167"/>
      <c r="L63" s="1167"/>
    </row>
    <row r="64" spans="1:18">
      <c r="J64" s="1167"/>
      <c r="K64" s="1167"/>
      <c r="L64" s="1167"/>
      <c r="M64" s="1167"/>
      <c r="N64" s="1167"/>
      <c r="O64" s="1167"/>
      <c r="P64" s="1167"/>
      <c r="Q64" s="1167"/>
      <c r="R64" s="1167"/>
    </row>
    <row r="65" spans="10:18">
      <c r="J65" s="1167"/>
      <c r="K65" s="1167"/>
      <c r="L65" s="1167"/>
      <c r="M65" s="1167"/>
      <c r="N65" s="1167"/>
      <c r="O65" s="1167"/>
      <c r="P65" s="1167"/>
      <c r="Q65" s="1167"/>
      <c r="R65" s="1167"/>
    </row>
    <row r="66" spans="10:18">
      <c r="J66" s="1167"/>
      <c r="K66" s="1167"/>
      <c r="L66" s="1167"/>
      <c r="M66" s="1167"/>
      <c r="N66" s="1167"/>
      <c r="O66" s="1167"/>
      <c r="P66" s="1167"/>
      <c r="Q66" s="1167"/>
      <c r="R66" s="1167"/>
    </row>
    <row r="67" spans="10:18">
      <c r="J67" s="1167"/>
      <c r="K67" s="1167"/>
      <c r="L67" s="1167"/>
      <c r="M67" s="1167"/>
      <c r="N67" s="1167"/>
      <c r="O67" s="1167"/>
      <c r="P67" s="1167"/>
      <c r="Q67" s="1167"/>
      <c r="R67" s="1167"/>
    </row>
    <row r="68" spans="10:18">
      <c r="J68" s="1167"/>
      <c r="K68" s="1167"/>
      <c r="L68" s="1167"/>
      <c r="M68" s="1167"/>
      <c r="N68" s="1167"/>
      <c r="O68" s="1167"/>
      <c r="P68" s="1167"/>
      <c r="Q68" s="1167"/>
      <c r="R68" s="1167"/>
    </row>
  </sheetData>
  <mergeCells count="111">
    <mergeCell ref="T2:W2"/>
    <mergeCell ref="T4:W4"/>
    <mergeCell ref="T5:W5"/>
    <mergeCell ref="E8:H8"/>
    <mergeCell ref="J8:T8"/>
    <mergeCell ref="U18:V18"/>
    <mergeCell ref="U17:V17"/>
    <mergeCell ref="U16:V16"/>
    <mergeCell ref="U15:V15"/>
    <mergeCell ref="U14:V14"/>
    <mergeCell ref="Q12:T12"/>
    <mergeCell ref="Q13:T13"/>
    <mergeCell ref="Q14:T14"/>
    <mergeCell ref="Q15:T15"/>
    <mergeCell ref="Q16:T16"/>
    <mergeCell ref="Q17:T17"/>
    <mergeCell ref="Q18:T18"/>
    <mergeCell ref="U11:V11"/>
    <mergeCell ref="U12:V12"/>
    <mergeCell ref="W12:X12"/>
    <mergeCell ref="Q9:T10"/>
    <mergeCell ref="Q11:T11"/>
    <mergeCell ref="U10:V10"/>
    <mergeCell ref="W10:X10"/>
    <mergeCell ref="Q27:T27"/>
    <mergeCell ref="Q28:T28"/>
    <mergeCell ref="U28:X28"/>
    <mergeCell ref="U29:X29"/>
    <mergeCell ref="U31:X31"/>
    <mergeCell ref="Q19:T19"/>
    <mergeCell ref="Q21:T21"/>
    <mergeCell ref="Q20:T20"/>
    <mergeCell ref="U27:V27"/>
    <mergeCell ref="W27:X27"/>
    <mergeCell ref="U19:V19"/>
    <mergeCell ref="W19:X19"/>
    <mergeCell ref="U20:V20"/>
    <mergeCell ref="W20:X20"/>
    <mergeCell ref="W21:X21"/>
    <mergeCell ref="U22:V22"/>
    <mergeCell ref="W22:X22"/>
    <mergeCell ref="U23:V23"/>
    <mergeCell ref="W23:X23"/>
    <mergeCell ref="U24:V24"/>
    <mergeCell ref="W24:X24"/>
    <mergeCell ref="U21:V21"/>
    <mergeCell ref="U25:V25"/>
    <mergeCell ref="W25:X25"/>
    <mergeCell ref="U26:V26"/>
    <mergeCell ref="W11:X11"/>
    <mergeCell ref="W26:X26"/>
    <mergeCell ref="Q22:T22"/>
    <mergeCell ref="Q23:T23"/>
    <mergeCell ref="Y9:Y10"/>
    <mergeCell ref="U13:V13"/>
    <mergeCell ref="W13:X13"/>
    <mergeCell ref="W17:X17"/>
    <mergeCell ref="W18:X18"/>
    <mergeCell ref="W14:X14"/>
    <mergeCell ref="W15:X15"/>
    <mergeCell ref="W16:X16"/>
    <mergeCell ref="U9:X9"/>
    <mergeCell ref="Q24:T24"/>
    <mergeCell ref="Q25:T25"/>
    <mergeCell ref="Q26:T26"/>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L35:M35"/>
    <mergeCell ref="J63:L63"/>
    <mergeCell ref="J64:R64"/>
    <mergeCell ref="A34:B34"/>
    <mergeCell ref="C34:D34"/>
    <mergeCell ref="I34:J34"/>
    <mergeCell ref="L34:M34"/>
    <mergeCell ref="A38:G38"/>
    <mergeCell ref="F35:G35"/>
    <mergeCell ref="F34:G34"/>
    <mergeCell ref="C28:D28"/>
    <mergeCell ref="C9:C10"/>
    <mergeCell ref="D9:D10"/>
    <mergeCell ref="E9:G10"/>
    <mergeCell ref="A2:B2"/>
    <mergeCell ref="A4:P4"/>
    <mergeCell ref="H2:N2"/>
    <mergeCell ref="N9:N10"/>
    <mergeCell ref="A8:D8"/>
    <mergeCell ref="A9:A10"/>
    <mergeCell ref="B9:B10"/>
    <mergeCell ref="J9:J10"/>
    <mergeCell ref="H9:H10"/>
    <mergeCell ref="I9:I10"/>
    <mergeCell ref="M9:M10"/>
    <mergeCell ref="P9:P10"/>
    <mergeCell ref="O9:O10"/>
    <mergeCell ref="K9:K10"/>
    <mergeCell ref="L9:L10"/>
  </mergeCells>
  <phoneticPr fontId="1"/>
  <conditionalFormatting sqref="K20:K27 Q20:X27 O20:O27">
    <cfRule type="expression" dxfId="31" priority="4">
      <formula>$X$6="○"</formula>
    </cfRule>
  </conditionalFormatting>
  <conditionalFormatting sqref="I8">
    <cfRule type="expression" dxfId="30" priority="10">
      <formula>$X$6="○"</formula>
    </cfRule>
  </conditionalFormatting>
  <conditionalFormatting sqref="J8">
    <cfRule type="expression" dxfId="29" priority="12">
      <formula>$X$6="○"</formula>
    </cfRule>
    <cfRule type="expression" dxfId="28" priority="13">
      <formula>$X$5="○"</formula>
    </cfRule>
  </conditionalFormatting>
  <conditionalFormatting sqref="E8">
    <cfRule type="expression" dxfId="27" priority="2">
      <formula>$X$6="○"</formula>
    </cfRule>
    <cfRule type="expression" dxfId="26" priority="3">
      <formula>$X$4="○"</formula>
    </cfRule>
  </conditionalFormatting>
  <conditionalFormatting sqref="K11:K19 O11 O13:O19 Q11:X19">
    <cfRule type="expression" dxfId="25" priority="1">
      <formula>$X$6="○"</formula>
    </cfRule>
  </conditionalFormatting>
  <dataValidations xWindow="1164" yWindow="462" count="14">
    <dataValidation type="list" allowBlank="1" showInputMessage="1" showErrorMessage="1" sqref="I8">
      <formula1>"✓,　"</formula1>
    </dataValidation>
    <dataValidation allowBlank="1" showInputMessage="1" showErrorMessage="1" prompt="最終支払日のみ記入してください。" sqref="U31"/>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日付から距離までは様式4からコピー&amp;ペーストして記入いただけます。" sqref="D16:D27 D13:D14"/>
    <dataValidation type="list" allowBlank="1" showInputMessage="1" promptTitle="【⇔を選択した場合】" prompt="往復分の距離を記入してください。_x000a_" sqref="F17:F27">
      <formula1>"⇒,⇔,－"</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sqref="S4:S5 X2 S2">
      <formula1>"　　,○"</formula1>
    </dataValidation>
    <dataValidation type="list" showInputMessage="1" showErrorMessage="1" prompt="複数台ある場合は、右記のプルダウンより当該車両を選択してください。" sqref="X4:X6">
      <formula1>"　　,○"</formula1>
    </dataValidation>
    <dataValidation allowBlank="1" showInputMessage="1" showErrorMessage="1" prompt="手入力しないでください。" sqref="H28"/>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1:F16">
      <formula1>"⇒,⇔,－"</formula1>
    </dataValidation>
  </dataValidations>
  <pageMargins left="0.7" right="0.7" top="0.75" bottom="0.75" header="0.3" footer="0.3"/>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6"/>
  <sheetViews>
    <sheetView showGridLines="0" view="pageBreakPreview" topLeftCell="A13" zoomScale="85" zoomScaleNormal="50" zoomScaleSheetLayoutView="85" workbookViewId="0">
      <selection activeCell="X26" sqref="X26:Z26"/>
    </sheetView>
  </sheetViews>
  <sheetFormatPr defaultColWidth="4.42578125" defaultRowHeight="13.5"/>
  <cols>
    <col min="1" max="1" width="8.7109375" style="42" customWidth="1"/>
    <col min="2" max="2" width="4.42578125" style="42" customWidth="1"/>
    <col min="3" max="3" width="9.140625" style="42" customWidth="1"/>
    <col min="4" max="4" width="26.7109375" style="677" customWidth="1"/>
    <col min="5" max="5" width="8.5703125" style="677" customWidth="1"/>
    <col min="6" max="6" width="4.42578125" style="677" customWidth="1"/>
    <col min="7" max="7" width="9" style="677" customWidth="1"/>
    <col min="8" max="8" width="8.85546875" style="96" customWidth="1"/>
    <col min="9" max="9" width="13.5703125" style="677" customWidth="1"/>
    <col min="10" max="10" width="11" style="42" customWidth="1"/>
    <col min="11" max="11" width="6.28515625" style="97" customWidth="1"/>
    <col min="12" max="12" width="9.140625" style="98" customWidth="1"/>
    <col min="13" max="13" width="4.42578125" style="98" customWidth="1"/>
    <col min="14" max="14" width="12.7109375" style="98" customWidth="1"/>
    <col min="15" max="15" width="10.28515625" style="98" customWidth="1"/>
    <col min="16" max="16" width="8.85546875" style="39" customWidth="1"/>
    <col min="17" max="17" width="4.42578125" style="39" customWidth="1"/>
    <col min="18" max="18" width="10.140625" style="39" customWidth="1"/>
    <col min="19" max="19" width="8.7109375" style="677" customWidth="1"/>
    <col min="20" max="20" width="8.7109375" style="39" customWidth="1"/>
    <col min="21" max="21" width="4.42578125" style="39" customWidth="1"/>
    <col min="22" max="22" width="10" style="39" customWidth="1"/>
    <col min="23" max="23" width="9" style="98" customWidth="1"/>
    <col min="24" max="24" width="22.28515625" style="98" customWidth="1"/>
    <col min="25" max="25" width="22.140625" style="98" customWidth="1"/>
    <col min="26" max="26" width="19" style="98" customWidth="1"/>
    <col min="27" max="28" width="4.7109375" style="99" customWidth="1"/>
    <col min="29" max="37" width="4.7109375" style="42" customWidth="1"/>
    <col min="38" max="55" width="3.85546875" style="42" customWidth="1"/>
    <col min="56" max="56" width="12.140625" style="42" customWidth="1"/>
    <col min="57" max="60" width="4.7109375" style="42" customWidth="1"/>
    <col min="61" max="16384" width="4.42578125" style="42"/>
  </cols>
  <sheetData>
    <row r="1" spans="1:72" ht="79.5" customHeight="1">
      <c r="D1" s="785"/>
      <c r="E1" s="785"/>
      <c r="F1" s="785"/>
      <c r="G1" s="785"/>
      <c r="I1" s="785"/>
      <c r="S1" s="785"/>
    </row>
    <row r="2" spans="1:72" ht="18" customHeight="1">
      <c r="A2" s="1086" t="s">
        <v>42</v>
      </c>
      <c r="B2" s="1018"/>
      <c r="C2" s="505" t="s">
        <v>188</v>
      </c>
      <c r="D2" s="673">
        <f>【様式1】!$C$2</f>
        <v>9999</v>
      </c>
      <c r="F2" s="130" t="s">
        <v>73</v>
      </c>
      <c r="G2" s="1007" t="str">
        <f>【様式1】!H2</f>
        <v>ABC交響楽団</v>
      </c>
      <c r="H2" s="1007"/>
      <c r="I2" s="1007"/>
      <c r="J2" s="1007"/>
      <c r="K2" s="1007"/>
      <c r="L2" s="1007"/>
      <c r="M2" s="1007"/>
      <c r="N2" s="1007"/>
      <c r="O2" s="1007"/>
      <c r="Q2" s="40"/>
      <c r="R2" s="40"/>
      <c r="S2" s="40"/>
      <c r="T2" s="40"/>
      <c r="U2" s="40"/>
      <c r="V2" s="40"/>
      <c r="W2" s="40"/>
      <c r="X2" s="427"/>
      <c r="Y2" s="1087" t="s">
        <v>43</v>
      </c>
      <c r="Z2" s="1087"/>
      <c r="AA2" s="1086" t="s">
        <v>44</v>
      </c>
      <c r="AB2" s="1086"/>
      <c r="AC2" s="1018"/>
      <c r="AD2" s="1112" t="s">
        <v>1</v>
      </c>
      <c r="AE2" s="1112"/>
      <c r="AF2" s="1112"/>
      <c r="AG2" s="1112"/>
      <c r="AH2" s="1113" t="str">
        <f>G2</f>
        <v>ABC交響楽団</v>
      </c>
      <c r="AI2" s="1113"/>
      <c r="AJ2" s="1113"/>
      <c r="AK2" s="1113"/>
      <c r="AL2" s="1113"/>
      <c r="AM2" s="1113"/>
      <c r="AN2" s="1113"/>
      <c r="AO2" s="1113"/>
      <c r="AP2" s="1113"/>
      <c r="AQ2" s="1113"/>
      <c r="AR2" s="1113"/>
      <c r="AS2" s="1113"/>
      <c r="AT2" s="1113"/>
      <c r="AU2" s="40"/>
      <c r="AV2" s="41"/>
      <c r="AW2" s="41"/>
      <c r="AX2" s="41"/>
      <c r="AY2" s="41"/>
      <c r="AZ2" s="41"/>
      <c r="BA2" s="41"/>
      <c r="BB2" s="41"/>
      <c r="BC2" s="41"/>
      <c r="BD2" s="41"/>
      <c r="BF2" s="40"/>
      <c r="BG2" s="40"/>
      <c r="BH2" s="40"/>
      <c r="BI2" s="40"/>
      <c r="BJ2" s="40"/>
      <c r="BK2" s="40"/>
      <c r="BL2" s="1114" t="s">
        <v>45</v>
      </c>
      <c r="BM2" s="1114"/>
      <c r="BN2" s="1114"/>
      <c r="BO2" s="1114"/>
      <c r="BP2" s="1114"/>
      <c r="BQ2" s="1114"/>
      <c r="BR2" s="40"/>
      <c r="BS2" s="40"/>
      <c r="BT2" s="40"/>
    </row>
    <row r="3" spans="1:72" ht="18" customHeight="1">
      <c r="A3" s="46" t="s">
        <v>323</v>
      </c>
      <c r="B3" s="46"/>
      <c r="C3" s="46"/>
      <c r="D3" s="46"/>
      <c r="E3" s="46"/>
      <c r="F3" s="46"/>
      <c r="G3" s="46"/>
      <c r="H3" s="46"/>
      <c r="I3" s="46"/>
      <c r="J3" s="46"/>
      <c r="K3" s="46"/>
      <c r="L3" s="46"/>
      <c r="M3" s="46"/>
      <c r="N3" s="46"/>
      <c r="O3" s="46"/>
      <c r="P3" s="46"/>
      <c r="Q3" s="46"/>
      <c r="R3" s="46"/>
      <c r="S3" s="43"/>
      <c r="T3" s="44"/>
      <c r="U3" s="44"/>
      <c r="V3" s="44"/>
      <c r="W3" s="43"/>
      <c r="X3" s="428" t="s">
        <v>213</v>
      </c>
      <c r="Y3" s="1115" t="s">
        <v>46</v>
      </c>
      <c r="Z3" s="1116"/>
      <c r="AA3" s="45" t="str">
        <f>A3</f>
        <v>令和5年度　舞台芸術等総合支援事業（学校巡回公演）　　旅費算定基礎表</v>
      </c>
      <c r="AB3" s="46"/>
      <c r="AC3" s="46"/>
      <c r="AD3" s="46"/>
      <c r="AE3" s="46"/>
      <c r="AF3" s="46"/>
      <c r="AG3" s="46"/>
      <c r="AH3" s="46"/>
      <c r="AI3" s="46"/>
      <c r="AJ3" s="46"/>
      <c r="AK3" s="46"/>
      <c r="AL3" s="46"/>
      <c r="AM3" s="46"/>
      <c r="AN3" s="46"/>
      <c r="AO3" s="46"/>
      <c r="AP3" s="46"/>
      <c r="AQ3" s="46"/>
      <c r="AR3" s="46"/>
      <c r="AS3" s="46"/>
      <c r="AT3" s="46"/>
      <c r="BE3" s="47">
        <f>X2</f>
        <v>0</v>
      </c>
      <c r="BF3" s="1117" t="s">
        <v>19</v>
      </c>
      <c r="BG3" s="1118"/>
      <c r="BH3" s="1118"/>
      <c r="BI3" s="1118"/>
      <c r="BJ3" s="1119"/>
      <c r="BK3" s="47" t="str">
        <f>X3</f>
        <v>○</v>
      </c>
      <c r="BL3" s="1120" t="s">
        <v>46</v>
      </c>
      <c r="BM3" s="1120"/>
      <c r="BN3" s="1120"/>
      <c r="BO3" s="1120"/>
      <c r="BP3" s="1120"/>
      <c r="BQ3" s="1120"/>
    </row>
    <row r="4" spans="1:72" s="677" customFormat="1" ht="18" customHeight="1">
      <c r="A4" s="1088" t="s">
        <v>47</v>
      </c>
      <c r="B4" s="1084" t="s">
        <v>48</v>
      </c>
      <c r="C4" s="1090" t="s">
        <v>49</v>
      </c>
      <c r="D4" s="1092" t="s">
        <v>50</v>
      </c>
      <c r="E4" s="1090" t="s">
        <v>51</v>
      </c>
      <c r="F4" s="1094"/>
      <c r="G4" s="1094"/>
      <c r="H4" s="1097" t="s">
        <v>53</v>
      </c>
      <c r="I4" s="1095" t="s">
        <v>52</v>
      </c>
      <c r="J4" s="1099" t="s">
        <v>54</v>
      </c>
      <c r="K4" s="1094"/>
      <c r="L4" s="1100" t="s">
        <v>55</v>
      </c>
      <c r="M4" s="1100"/>
      <c r="N4" s="1100" t="s">
        <v>56</v>
      </c>
      <c r="O4" s="1102" t="s">
        <v>57</v>
      </c>
      <c r="P4" s="1104" t="s">
        <v>58</v>
      </c>
      <c r="Q4" s="1105"/>
      <c r="R4" s="1100" t="s">
        <v>59</v>
      </c>
      <c r="S4" s="675" t="s">
        <v>60</v>
      </c>
      <c r="T4" s="1105" t="s">
        <v>61</v>
      </c>
      <c r="U4" s="1105"/>
      <c r="V4" s="1100" t="s">
        <v>62</v>
      </c>
      <c r="W4" s="1102" t="s">
        <v>57</v>
      </c>
      <c r="X4" s="1106" t="s">
        <v>317</v>
      </c>
      <c r="Y4" s="1107"/>
      <c r="Z4" s="1108"/>
      <c r="AA4" s="1080" t="s">
        <v>47</v>
      </c>
      <c r="AB4" s="1081"/>
      <c r="AC4" s="1084" t="s">
        <v>48</v>
      </c>
      <c r="AD4" s="1090" t="s">
        <v>49</v>
      </c>
      <c r="AE4" s="1094"/>
      <c r="AF4" s="1092" t="s">
        <v>50</v>
      </c>
      <c r="AG4" s="1094"/>
      <c r="AH4" s="1094"/>
      <c r="AI4" s="1094"/>
      <c r="AJ4" s="1094"/>
      <c r="AK4" s="1127"/>
      <c r="AL4" s="1121" t="s">
        <v>63</v>
      </c>
      <c r="AM4" s="1122"/>
      <c r="AN4" s="1123"/>
      <c r="AO4" s="1121" t="s">
        <v>64</v>
      </c>
      <c r="AP4" s="1122"/>
      <c r="AQ4" s="1123"/>
      <c r="AR4" s="1121" t="s">
        <v>65</v>
      </c>
      <c r="AS4" s="1122"/>
      <c r="AT4" s="1123"/>
      <c r="AU4" s="1121" t="s">
        <v>66</v>
      </c>
      <c r="AV4" s="1122"/>
      <c r="AW4" s="1123"/>
      <c r="AX4" s="1121" t="s">
        <v>67</v>
      </c>
      <c r="AY4" s="1122"/>
      <c r="AZ4" s="1123"/>
      <c r="BA4" s="1121" t="s">
        <v>68</v>
      </c>
      <c r="BB4" s="1122"/>
      <c r="BC4" s="1123"/>
      <c r="BD4" s="1029" t="s">
        <v>257</v>
      </c>
      <c r="BE4" s="1121" t="s">
        <v>69</v>
      </c>
      <c r="BF4" s="1122"/>
      <c r="BG4" s="1122"/>
      <c r="BH4" s="1122"/>
      <c r="BI4" s="1122"/>
      <c r="BJ4" s="1122"/>
      <c r="BK4" s="1122"/>
      <c r="BL4" s="1122"/>
      <c r="BM4" s="1122"/>
      <c r="BN4" s="1122"/>
      <c r="BO4" s="1122"/>
      <c r="BP4" s="1122"/>
      <c r="BQ4" s="1123"/>
    </row>
    <row r="5" spans="1:72" s="677" customFormat="1" ht="35.450000000000003" customHeight="1">
      <c r="A5" s="1089"/>
      <c r="B5" s="1085"/>
      <c r="C5" s="1091"/>
      <c r="D5" s="1093"/>
      <c r="E5" s="1091"/>
      <c r="F5" s="1093"/>
      <c r="G5" s="1093"/>
      <c r="H5" s="1098"/>
      <c r="I5" s="1096"/>
      <c r="J5" s="50" t="s">
        <v>7</v>
      </c>
      <c r="K5" s="51" t="s">
        <v>70</v>
      </c>
      <c r="L5" s="52" t="s">
        <v>7</v>
      </c>
      <c r="M5" s="52" t="s">
        <v>5</v>
      </c>
      <c r="N5" s="1101"/>
      <c r="O5" s="1103"/>
      <c r="P5" s="53" t="s">
        <v>7</v>
      </c>
      <c r="Q5" s="52" t="s">
        <v>5</v>
      </c>
      <c r="R5" s="1101"/>
      <c r="S5" s="676" t="s">
        <v>71</v>
      </c>
      <c r="T5" s="52" t="s">
        <v>7</v>
      </c>
      <c r="U5" s="52" t="s">
        <v>5</v>
      </c>
      <c r="V5" s="1101"/>
      <c r="W5" s="1103"/>
      <c r="X5" s="1109"/>
      <c r="Y5" s="1110"/>
      <c r="Z5" s="1111"/>
      <c r="AA5" s="1082"/>
      <c r="AB5" s="1083"/>
      <c r="AC5" s="1085"/>
      <c r="AD5" s="1091"/>
      <c r="AE5" s="1093"/>
      <c r="AF5" s="1093"/>
      <c r="AG5" s="1093"/>
      <c r="AH5" s="1093"/>
      <c r="AI5" s="1093"/>
      <c r="AJ5" s="1093"/>
      <c r="AK5" s="1128"/>
      <c r="AL5" s="1124"/>
      <c r="AM5" s="1125"/>
      <c r="AN5" s="1126"/>
      <c r="AO5" s="1124"/>
      <c r="AP5" s="1125"/>
      <c r="AQ5" s="1126"/>
      <c r="AR5" s="1124"/>
      <c r="AS5" s="1125"/>
      <c r="AT5" s="1126"/>
      <c r="AU5" s="1124"/>
      <c r="AV5" s="1125"/>
      <c r="AW5" s="1126"/>
      <c r="AX5" s="1124"/>
      <c r="AY5" s="1125"/>
      <c r="AZ5" s="1126"/>
      <c r="BA5" s="1124"/>
      <c r="BB5" s="1125"/>
      <c r="BC5" s="1126"/>
      <c r="BD5" s="1030"/>
      <c r="BE5" s="1124"/>
      <c r="BF5" s="1125"/>
      <c r="BG5" s="1125"/>
      <c r="BH5" s="1125"/>
      <c r="BI5" s="1125"/>
      <c r="BJ5" s="1125"/>
      <c r="BK5" s="1125"/>
      <c r="BL5" s="1125"/>
      <c r="BM5" s="1125"/>
      <c r="BN5" s="1125"/>
      <c r="BO5" s="1125"/>
      <c r="BP5" s="1125"/>
      <c r="BQ5" s="1126"/>
    </row>
    <row r="6" spans="1:72">
      <c r="A6" s="55">
        <v>45201</v>
      </c>
      <c r="B6" s="56" t="str">
        <f>IF(A6,TEXT(A6,"aaa"),"")</f>
        <v>月</v>
      </c>
      <c r="C6" s="57" t="s">
        <v>332</v>
      </c>
      <c r="D6" s="58" t="s">
        <v>345</v>
      </c>
      <c r="E6" s="57" t="s">
        <v>334</v>
      </c>
      <c r="F6" s="421" t="s">
        <v>333</v>
      </c>
      <c r="G6" s="59" t="s">
        <v>335</v>
      </c>
      <c r="H6" s="60">
        <v>513.6</v>
      </c>
      <c r="I6" s="549" t="s">
        <v>339</v>
      </c>
      <c r="J6" s="61">
        <v>8360</v>
      </c>
      <c r="K6" s="61">
        <v>13</v>
      </c>
      <c r="L6" s="61">
        <v>5610</v>
      </c>
      <c r="M6" s="61">
        <v>13</v>
      </c>
      <c r="N6" s="62">
        <f t="shared" ref="N6:N31" si="0">(J6*K6)+(L6*M6)</f>
        <v>181610</v>
      </c>
      <c r="O6" s="492" t="s">
        <v>481</v>
      </c>
      <c r="P6" s="420">
        <v>1100</v>
      </c>
      <c r="Q6" s="61">
        <v>15</v>
      </c>
      <c r="R6" s="62">
        <f t="shared" ref="R6:R31" si="1">P6*Q6</f>
        <v>16500</v>
      </c>
      <c r="S6" s="57" t="s">
        <v>354</v>
      </c>
      <c r="T6" s="61">
        <v>9800</v>
      </c>
      <c r="U6" s="61">
        <v>15</v>
      </c>
      <c r="V6" s="62">
        <f t="shared" ref="V6:V31" si="2">T6*U6</f>
        <v>147000</v>
      </c>
      <c r="W6" s="496" t="s">
        <v>485</v>
      </c>
      <c r="X6" s="1072"/>
      <c r="Y6" s="1073"/>
      <c r="Z6" s="1074"/>
      <c r="AA6" s="1078">
        <f t="shared" ref="AA6:AA53" si="3">A6</f>
        <v>45201</v>
      </c>
      <c r="AB6" s="1079"/>
      <c r="AC6" s="63" t="str">
        <f t="shared" ref="AC6:AD53" si="4">B6</f>
        <v>月</v>
      </c>
      <c r="AD6" s="1068" t="str">
        <f t="shared" si="4"/>
        <v>京都府</v>
      </c>
      <c r="AE6" s="1069"/>
      <c r="AF6" s="1070" t="str">
        <f t="shared" ref="AF6:AF53" si="5">D6</f>
        <v>○○市立A小学校</v>
      </c>
      <c r="AG6" s="1070"/>
      <c r="AH6" s="1070"/>
      <c r="AI6" s="1070"/>
      <c r="AJ6" s="1070"/>
      <c r="AK6" s="1071"/>
      <c r="AL6" s="1022"/>
      <c r="AM6" s="1023"/>
      <c r="AN6" s="1024"/>
      <c r="AO6" s="1022"/>
      <c r="AP6" s="1023"/>
      <c r="AQ6" s="1024"/>
      <c r="AR6" s="1022"/>
      <c r="AS6" s="1023"/>
      <c r="AT6" s="1024"/>
      <c r="AU6" s="1022"/>
      <c r="AV6" s="1023"/>
      <c r="AW6" s="1024"/>
      <c r="AX6" s="1022"/>
      <c r="AY6" s="1023"/>
      <c r="AZ6" s="1024"/>
      <c r="BA6" s="1022"/>
      <c r="BB6" s="1023"/>
      <c r="BC6" s="1024"/>
      <c r="BD6" s="424">
        <f>AU6-AR6</f>
        <v>0</v>
      </c>
      <c r="BE6" s="1075"/>
      <c r="BF6" s="1076"/>
      <c r="BG6" s="1076"/>
      <c r="BH6" s="1076"/>
      <c r="BI6" s="1076"/>
      <c r="BJ6" s="1076"/>
      <c r="BK6" s="1076"/>
      <c r="BL6" s="1076"/>
      <c r="BM6" s="1076"/>
      <c r="BN6" s="1076"/>
      <c r="BO6" s="1076"/>
      <c r="BP6" s="1076"/>
      <c r="BQ6" s="1077"/>
    </row>
    <row r="7" spans="1:72">
      <c r="A7" s="64"/>
      <c r="B7" s="56" t="str">
        <f t="shared" ref="B7:B31" si="6">IF(A7,TEXT(A7,"aaa"),"")</f>
        <v/>
      </c>
      <c r="C7" s="65"/>
      <c r="D7" s="66"/>
      <c r="E7" s="65" t="s">
        <v>335</v>
      </c>
      <c r="F7" s="421" t="s">
        <v>333</v>
      </c>
      <c r="G7" s="67" t="s">
        <v>336</v>
      </c>
      <c r="H7" s="60"/>
      <c r="I7" s="549" t="s">
        <v>340</v>
      </c>
      <c r="J7" s="68">
        <v>560</v>
      </c>
      <c r="K7" s="68">
        <v>13</v>
      </c>
      <c r="L7" s="68"/>
      <c r="M7" s="68"/>
      <c r="N7" s="69">
        <f t="shared" si="0"/>
        <v>7280</v>
      </c>
      <c r="O7" s="493"/>
      <c r="P7" s="420"/>
      <c r="Q7" s="61"/>
      <c r="R7" s="69">
        <f t="shared" si="1"/>
        <v>0</v>
      </c>
      <c r="S7" s="65"/>
      <c r="T7" s="61"/>
      <c r="U7" s="61"/>
      <c r="V7" s="69">
        <f t="shared" si="2"/>
        <v>0</v>
      </c>
      <c r="W7" s="493"/>
      <c r="X7" s="1129"/>
      <c r="Y7" s="1130"/>
      <c r="Z7" s="1131"/>
      <c r="AA7" s="1057">
        <f t="shared" si="3"/>
        <v>0</v>
      </c>
      <c r="AB7" s="1067"/>
      <c r="AC7" s="63" t="str">
        <f t="shared" si="4"/>
        <v/>
      </c>
      <c r="AD7" s="1068">
        <f t="shared" si="4"/>
        <v>0</v>
      </c>
      <c r="AE7" s="1069"/>
      <c r="AF7" s="1070">
        <f t="shared" si="5"/>
        <v>0</v>
      </c>
      <c r="AG7" s="1070"/>
      <c r="AH7" s="1070"/>
      <c r="AI7" s="1070"/>
      <c r="AJ7" s="1070"/>
      <c r="AK7" s="1071"/>
      <c r="AL7" s="1031"/>
      <c r="AM7" s="1032"/>
      <c r="AN7" s="1033"/>
      <c r="AO7" s="1031"/>
      <c r="AP7" s="1032"/>
      <c r="AQ7" s="1033"/>
      <c r="AR7" s="1031"/>
      <c r="AS7" s="1032"/>
      <c r="AT7" s="1033"/>
      <c r="AU7" s="1031"/>
      <c r="AV7" s="1032"/>
      <c r="AW7" s="1033"/>
      <c r="AX7" s="1031"/>
      <c r="AY7" s="1032"/>
      <c r="AZ7" s="1033"/>
      <c r="BA7" s="1031"/>
      <c r="BB7" s="1032"/>
      <c r="BC7" s="1033"/>
      <c r="BD7" s="425">
        <f t="shared" ref="BD7:BD53" si="7">AU7-AR7</f>
        <v>0</v>
      </c>
      <c r="BE7" s="1064"/>
      <c r="BF7" s="1065"/>
      <c r="BG7" s="1065"/>
      <c r="BH7" s="1065"/>
      <c r="BI7" s="1065"/>
      <c r="BJ7" s="1065"/>
      <c r="BK7" s="1065"/>
      <c r="BL7" s="1065"/>
      <c r="BM7" s="1065"/>
      <c r="BN7" s="1065"/>
      <c r="BO7" s="1065"/>
      <c r="BP7" s="1065"/>
      <c r="BQ7" s="1066"/>
    </row>
    <row r="8" spans="1:72">
      <c r="A8" s="64"/>
      <c r="B8" s="56" t="str">
        <f t="shared" si="6"/>
        <v/>
      </c>
      <c r="C8" s="65"/>
      <c r="D8" s="66"/>
      <c r="E8" s="65" t="s">
        <v>337</v>
      </c>
      <c r="F8" s="421" t="s">
        <v>338</v>
      </c>
      <c r="G8" s="67" t="s">
        <v>346</v>
      </c>
      <c r="H8" s="60"/>
      <c r="I8" s="549" t="s">
        <v>341</v>
      </c>
      <c r="J8" s="68">
        <v>420</v>
      </c>
      <c r="K8" s="68">
        <v>13</v>
      </c>
      <c r="L8" s="68"/>
      <c r="M8" s="68"/>
      <c r="N8" s="69">
        <f t="shared" si="0"/>
        <v>5460</v>
      </c>
      <c r="O8" s="493"/>
      <c r="P8" s="420"/>
      <c r="Q8" s="61"/>
      <c r="R8" s="69">
        <f t="shared" si="1"/>
        <v>0</v>
      </c>
      <c r="S8" s="65"/>
      <c r="T8" s="61"/>
      <c r="U8" s="61"/>
      <c r="V8" s="69">
        <f t="shared" si="2"/>
        <v>0</v>
      </c>
      <c r="W8" s="493"/>
      <c r="X8" s="1129"/>
      <c r="Y8" s="1130"/>
      <c r="Z8" s="1131"/>
      <c r="AA8" s="1057">
        <f t="shared" si="3"/>
        <v>0</v>
      </c>
      <c r="AB8" s="1067"/>
      <c r="AC8" s="63" t="str">
        <f t="shared" si="4"/>
        <v/>
      </c>
      <c r="AD8" s="1068">
        <f t="shared" si="4"/>
        <v>0</v>
      </c>
      <c r="AE8" s="1069"/>
      <c r="AF8" s="1070">
        <f t="shared" si="5"/>
        <v>0</v>
      </c>
      <c r="AG8" s="1070"/>
      <c r="AH8" s="1070"/>
      <c r="AI8" s="1070"/>
      <c r="AJ8" s="1070"/>
      <c r="AK8" s="1071"/>
      <c r="AL8" s="1031"/>
      <c r="AM8" s="1032"/>
      <c r="AN8" s="1033"/>
      <c r="AO8" s="1031"/>
      <c r="AP8" s="1032"/>
      <c r="AQ8" s="1033"/>
      <c r="AR8" s="1031"/>
      <c r="AS8" s="1032"/>
      <c r="AT8" s="1033"/>
      <c r="AU8" s="1031"/>
      <c r="AV8" s="1032"/>
      <c r="AW8" s="1033"/>
      <c r="AX8" s="1031"/>
      <c r="AY8" s="1032"/>
      <c r="AZ8" s="1033"/>
      <c r="BA8" s="1031"/>
      <c r="BB8" s="1032"/>
      <c r="BC8" s="1033"/>
      <c r="BD8" s="425">
        <f t="shared" si="7"/>
        <v>0</v>
      </c>
      <c r="BE8" s="1064"/>
      <c r="BF8" s="1065"/>
      <c r="BG8" s="1065"/>
      <c r="BH8" s="1065"/>
      <c r="BI8" s="1065"/>
      <c r="BJ8" s="1065"/>
      <c r="BK8" s="1065"/>
      <c r="BL8" s="1065"/>
      <c r="BM8" s="1065"/>
      <c r="BN8" s="1065"/>
      <c r="BO8" s="1065"/>
      <c r="BP8" s="1065"/>
      <c r="BQ8" s="1066"/>
    </row>
    <row r="9" spans="1:72">
      <c r="A9" s="64"/>
      <c r="B9" s="56" t="str">
        <f t="shared" si="6"/>
        <v/>
      </c>
      <c r="C9" s="65"/>
      <c r="D9" s="66"/>
      <c r="E9" s="65" t="s">
        <v>347</v>
      </c>
      <c r="F9" s="421" t="s">
        <v>338</v>
      </c>
      <c r="G9" s="67" t="s">
        <v>422</v>
      </c>
      <c r="H9" s="60"/>
      <c r="I9" s="549" t="s">
        <v>344</v>
      </c>
      <c r="J9" s="68">
        <v>0</v>
      </c>
      <c r="K9" s="68">
        <v>13</v>
      </c>
      <c r="L9" s="68"/>
      <c r="M9" s="68"/>
      <c r="N9" s="69">
        <f t="shared" si="0"/>
        <v>0</v>
      </c>
      <c r="O9" s="493"/>
      <c r="P9" s="420"/>
      <c r="Q9" s="61"/>
      <c r="R9" s="69">
        <f t="shared" si="1"/>
        <v>0</v>
      </c>
      <c r="S9" s="65"/>
      <c r="T9" s="61"/>
      <c r="U9" s="61"/>
      <c r="V9" s="69">
        <f t="shared" si="2"/>
        <v>0</v>
      </c>
      <c r="W9" s="493"/>
      <c r="X9" s="1129"/>
      <c r="Y9" s="1130"/>
      <c r="Z9" s="1131"/>
      <c r="AA9" s="1057">
        <f t="shared" si="3"/>
        <v>0</v>
      </c>
      <c r="AB9" s="1067"/>
      <c r="AC9" s="63" t="str">
        <f t="shared" si="4"/>
        <v/>
      </c>
      <c r="AD9" s="1068">
        <f t="shared" si="4"/>
        <v>0</v>
      </c>
      <c r="AE9" s="1069"/>
      <c r="AF9" s="1070">
        <f t="shared" si="5"/>
        <v>0</v>
      </c>
      <c r="AG9" s="1070"/>
      <c r="AH9" s="1070"/>
      <c r="AI9" s="1070"/>
      <c r="AJ9" s="1070"/>
      <c r="AK9" s="1071"/>
      <c r="AL9" s="1031"/>
      <c r="AM9" s="1032"/>
      <c r="AN9" s="1033"/>
      <c r="AO9" s="1031"/>
      <c r="AP9" s="1032"/>
      <c r="AQ9" s="1033"/>
      <c r="AR9" s="1031"/>
      <c r="AS9" s="1032"/>
      <c r="AT9" s="1033"/>
      <c r="AU9" s="1031"/>
      <c r="AV9" s="1032"/>
      <c r="AW9" s="1033"/>
      <c r="AX9" s="1031"/>
      <c r="AY9" s="1032"/>
      <c r="AZ9" s="1033"/>
      <c r="BA9" s="1031"/>
      <c r="BB9" s="1032"/>
      <c r="BC9" s="1033"/>
      <c r="BD9" s="425">
        <f t="shared" si="7"/>
        <v>0</v>
      </c>
      <c r="BE9" s="1064"/>
      <c r="BF9" s="1065"/>
      <c r="BG9" s="1065"/>
      <c r="BH9" s="1065"/>
      <c r="BI9" s="1065"/>
      <c r="BJ9" s="1065"/>
      <c r="BK9" s="1065"/>
      <c r="BL9" s="1065"/>
      <c r="BM9" s="1065"/>
      <c r="BN9" s="1065"/>
      <c r="BO9" s="1065"/>
      <c r="BP9" s="1065"/>
      <c r="BQ9" s="1066"/>
    </row>
    <row r="10" spans="1:72">
      <c r="A10" s="64"/>
      <c r="B10" s="56" t="str">
        <f t="shared" si="6"/>
        <v/>
      </c>
      <c r="C10" s="65"/>
      <c r="D10" s="66"/>
      <c r="E10" s="65" t="s">
        <v>336</v>
      </c>
      <c r="F10" s="421" t="s">
        <v>333</v>
      </c>
      <c r="G10" s="67" t="s">
        <v>342</v>
      </c>
      <c r="H10" s="60"/>
      <c r="I10" s="549" t="s">
        <v>340</v>
      </c>
      <c r="J10" s="68">
        <v>360</v>
      </c>
      <c r="K10" s="68">
        <v>13</v>
      </c>
      <c r="L10" s="68"/>
      <c r="M10" s="68"/>
      <c r="N10" s="69">
        <f t="shared" si="0"/>
        <v>4680</v>
      </c>
      <c r="O10" s="493"/>
      <c r="P10" s="420"/>
      <c r="Q10" s="61"/>
      <c r="R10" s="69">
        <f t="shared" si="1"/>
        <v>0</v>
      </c>
      <c r="S10" s="65"/>
      <c r="T10" s="61"/>
      <c r="U10" s="61"/>
      <c r="V10" s="69">
        <f t="shared" si="2"/>
        <v>0</v>
      </c>
      <c r="W10" s="493"/>
      <c r="X10" s="1129"/>
      <c r="Y10" s="1130"/>
      <c r="Z10" s="1131"/>
      <c r="AA10" s="1057">
        <f t="shared" si="3"/>
        <v>0</v>
      </c>
      <c r="AB10" s="1067"/>
      <c r="AC10" s="63" t="str">
        <f t="shared" si="4"/>
        <v/>
      </c>
      <c r="AD10" s="1068">
        <f t="shared" si="4"/>
        <v>0</v>
      </c>
      <c r="AE10" s="1069"/>
      <c r="AF10" s="1070">
        <f t="shared" si="5"/>
        <v>0</v>
      </c>
      <c r="AG10" s="1070"/>
      <c r="AH10" s="1070"/>
      <c r="AI10" s="1070"/>
      <c r="AJ10" s="1070"/>
      <c r="AK10" s="1071"/>
      <c r="AL10" s="1031"/>
      <c r="AM10" s="1032"/>
      <c r="AN10" s="1033"/>
      <c r="AO10" s="1031"/>
      <c r="AP10" s="1032"/>
      <c r="AQ10" s="1033"/>
      <c r="AR10" s="1031"/>
      <c r="AS10" s="1032"/>
      <c r="AT10" s="1033"/>
      <c r="AU10" s="1031"/>
      <c r="AV10" s="1032"/>
      <c r="AW10" s="1033"/>
      <c r="AX10" s="1031"/>
      <c r="AY10" s="1032"/>
      <c r="AZ10" s="1033"/>
      <c r="BA10" s="1031"/>
      <c r="BB10" s="1032"/>
      <c r="BC10" s="1033"/>
      <c r="BD10" s="425">
        <f t="shared" si="7"/>
        <v>0</v>
      </c>
      <c r="BE10" s="1064"/>
      <c r="BF10" s="1065"/>
      <c r="BG10" s="1065"/>
      <c r="BH10" s="1065"/>
      <c r="BI10" s="1065"/>
      <c r="BJ10" s="1065"/>
      <c r="BK10" s="1065"/>
      <c r="BL10" s="1065"/>
      <c r="BM10" s="1065"/>
      <c r="BN10" s="1065"/>
      <c r="BO10" s="1065"/>
      <c r="BP10" s="1065"/>
      <c r="BQ10" s="1066"/>
    </row>
    <row r="11" spans="1:72">
      <c r="A11" s="64"/>
      <c r="B11" s="56" t="str">
        <f t="shared" si="6"/>
        <v/>
      </c>
      <c r="C11" s="65"/>
      <c r="D11" s="66"/>
      <c r="E11" s="65" t="s">
        <v>342</v>
      </c>
      <c r="F11" s="421" t="s">
        <v>333</v>
      </c>
      <c r="G11" s="67" t="s">
        <v>343</v>
      </c>
      <c r="H11" s="60"/>
      <c r="I11" s="549" t="s">
        <v>344</v>
      </c>
      <c r="J11" s="68">
        <v>0</v>
      </c>
      <c r="K11" s="68">
        <v>13</v>
      </c>
      <c r="L11" s="68"/>
      <c r="M11" s="68"/>
      <c r="N11" s="69">
        <f t="shared" si="0"/>
        <v>0</v>
      </c>
      <c r="O11" s="493"/>
      <c r="P11" s="420"/>
      <c r="Q11" s="61"/>
      <c r="R11" s="69">
        <f t="shared" si="1"/>
        <v>0</v>
      </c>
      <c r="S11" s="65"/>
      <c r="T11" s="61"/>
      <c r="U11" s="61"/>
      <c r="V11" s="69">
        <f t="shared" si="2"/>
        <v>0</v>
      </c>
      <c r="W11" s="493"/>
      <c r="X11" s="1129"/>
      <c r="Y11" s="1130"/>
      <c r="Z11" s="1131"/>
      <c r="AA11" s="1057">
        <f t="shared" si="3"/>
        <v>0</v>
      </c>
      <c r="AB11" s="1067"/>
      <c r="AC11" s="63" t="str">
        <f t="shared" si="4"/>
        <v/>
      </c>
      <c r="AD11" s="1068">
        <f t="shared" si="4"/>
        <v>0</v>
      </c>
      <c r="AE11" s="1069"/>
      <c r="AF11" s="1070">
        <f t="shared" si="5"/>
        <v>0</v>
      </c>
      <c r="AG11" s="1070"/>
      <c r="AH11" s="1070"/>
      <c r="AI11" s="1070"/>
      <c r="AJ11" s="1070"/>
      <c r="AK11" s="1071"/>
      <c r="AL11" s="1031"/>
      <c r="AM11" s="1032"/>
      <c r="AN11" s="1033"/>
      <c r="AO11" s="1031"/>
      <c r="AP11" s="1032"/>
      <c r="AQ11" s="1033"/>
      <c r="AR11" s="1031"/>
      <c r="AS11" s="1032"/>
      <c r="AT11" s="1033"/>
      <c r="AU11" s="1031"/>
      <c r="AV11" s="1032"/>
      <c r="AW11" s="1033"/>
      <c r="AX11" s="1031"/>
      <c r="AY11" s="1032"/>
      <c r="AZ11" s="1033"/>
      <c r="BA11" s="1031"/>
      <c r="BB11" s="1032"/>
      <c r="BC11" s="1033"/>
      <c r="BD11" s="425">
        <f t="shared" si="7"/>
        <v>0</v>
      </c>
      <c r="BE11" s="1064"/>
      <c r="BF11" s="1065"/>
      <c r="BG11" s="1065"/>
      <c r="BH11" s="1065"/>
      <c r="BI11" s="1065"/>
      <c r="BJ11" s="1065"/>
      <c r="BK11" s="1065"/>
      <c r="BL11" s="1065"/>
      <c r="BM11" s="1065"/>
      <c r="BN11" s="1065"/>
      <c r="BO11" s="1065"/>
      <c r="BP11" s="1065"/>
      <c r="BQ11" s="1066"/>
    </row>
    <row r="12" spans="1:72">
      <c r="A12" s="64"/>
      <c r="B12" s="56"/>
      <c r="C12" s="65"/>
      <c r="D12" s="66"/>
      <c r="E12" s="57" t="s">
        <v>334</v>
      </c>
      <c r="F12" s="421" t="s">
        <v>333</v>
      </c>
      <c r="G12" s="67" t="s">
        <v>422</v>
      </c>
      <c r="H12" s="60">
        <v>540</v>
      </c>
      <c r="I12" s="549" t="s">
        <v>468</v>
      </c>
      <c r="J12" s="68"/>
      <c r="K12" s="68">
        <v>1</v>
      </c>
      <c r="L12" s="68"/>
      <c r="M12" s="68"/>
      <c r="N12" s="69"/>
      <c r="O12" s="493"/>
      <c r="P12" s="420"/>
      <c r="Q12" s="61"/>
      <c r="R12" s="69"/>
      <c r="S12" s="65"/>
      <c r="T12" s="61"/>
      <c r="U12" s="61"/>
      <c r="V12" s="69"/>
      <c r="W12" s="493"/>
      <c r="X12" s="775"/>
      <c r="Y12" s="776"/>
      <c r="Z12" s="777"/>
      <c r="AA12" s="765"/>
      <c r="AB12" s="769"/>
      <c r="AC12" s="63"/>
      <c r="AD12" s="770"/>
      <c r="AE12" s="771"/>
      <c r="AF12" s="772"/>
      <c r="AG12" s="772"/>
      <c r="AH12" s="772"/>
      <c r="AI12" s="772"/>
      <c r="AJ12" s="772"/>
      <c r="AK12" s="773"/>
      <c r="AL12" s="761"/>
      <c r="AM12" s="762"/>
      <c r="AN12" s="763"/>
      <c r="AO12" s="761"/>
      <c r="AP12" s="762"/>
      <c r="AQ12" s="763"/>
      <c r="AR12" s="761"/>
      <c r="AS12" s="762"/>
      <c r="AT12" s="763"/>
      <c r="AU12" s="761"/>
      <c r="AV12" s="762"/>
      <c r="AW12" s="763"/>
      <c r="AX12" s="761"/>
      <c r="AY12" s="762"/>
      <c r="AZ12" s="763"/>
      <c r="BA12" s="761"/>
      <c r="BB12" s="762"/>
      <c r="BC12" s="763"/>
      <c r="BD12" s="425"/>
      <c r="BE12" s="766"/>
      <c r="BF12" s="767"/>
      <c r="BG12" s="767"/>
      <c r="BH12" s="767"/>
      <c r="BI12" s="767"/>
      <c r="BJ12" s="767"/>
      <c r="BK12" s="767"/>
      <c r="BL12" s="767"/>
      <c r="BM12" s="767"/>
      <c r="BN12" s="767"/>
      <c r="BO12" s="767"/>
      <c r="BP12" s="767"/>
      <c r="BQ12" s="768"/>
    </row>
    <row r="13" spans="1:72">
      <c r="A13" s="64"/>
      <c r="B13" s="56"/>
      <c r="C13" s="65"/>
      <c r="D13" s="66"/>
      <c r="E13" s="65" t="s">
        <v>467</v>
      </c>
      <c r="F13" s="421" t="s">
        <v>333</v>
      </c>
      <c r="G13" s="67" t="s">
        <v>343</v>
      </c>
      <c r="H13" s="60">
        <v>5</v>
      </c>
      <c r="I13" s="549" t="s">
        <v>468</v>
      </c>
      <c r="J13" s="68"/>
      <c r="K13" s="68">
        <v>1</v>
      </c>
      <c r="L13" s="68"/>
      <c r="M13" s="68"/>
      <c r="N13" s="69"/>
      <c r="O13" s="493"/>
      <c r="P13" s="420"/>
      <c r="Q13" s="61"/>
      <c r="R13" s="69"/>
      <c r="S13" s="65"/>
      <c r="T13" s="61"/>
      <c r="U13" s="61"/>
      <c r="V13" s="69"/>
      <c r="W13" s="493"/>
      <c r="X13" s="775"/>
      <c r="Y13" s="776"/>
      <c r="Z13" s="777"/>
      <c r="AA13" s="765"/>
      <c r="AB13" s="769"/>
      <c r="AC13" s="63"/>
      <c r="AD13" s="770"/>
      <c r="AE13" s="771"/>
      <c r="AF13" s="772"/>
      <c r="AG13" s="772"/>
      <c r="AH13" s="772"/>
      <c r="AI13" s="772"/>
      <c r="AJ13" s="772"/>
      <c r="AK13" s="773"/>
      <c r="AL13" s="761"/>
      <c r="AM13" s="762"/>
      <c r="AN13" s="763"/>
      <c r="AO13" s="761"/>
      <c r="AP13" s="762"/>
      <c r="AQ13" s="763"/>
      <c r="AR13" s="761"/>
      <c r="AS13" s="762"/>
      <c r="AT13" s="763"/>
      <c r="AU13" s="761"/>
      <c r="AV13" s="762"/>
      <c r="AW13" s="763"/>
      <c r="AX13" s="761"/>
      <c r="AY13" s="762"/>
      <c r="AZ13" s="763"/>
      <c r="BA13" s="761"/>
      <c r="BB13" s="762"/>
      <c r="BC13" s="763"/>
      <c r="BD13" s="425"/>
      <c r="BE13" s="766"/>
      <c r="BF13" s="767"/>
      <c r="BG13" s="767"/>
      <c r="BH13" s="767"/>
      <c r="BI13" s="767"/>
      <c r="BJ13" s="767"/>
      <c r="BK13" s="767"/>
      <c r="BL13" s="767"/>
      <c r="BM13" s="767"/>
      <c r="BN13" s="767"/>
      <c r="BO13" s="767"/>
      <c r="BP13" s="767"/>
      <c r="BQ13" s="768"/>
    </row>
    <row r="14" spans="1:72">
      <c r="A14" s="64"/>
      <c r="B14" s="56" t="str">
        <f t="shared" si="6"/>
        <v/>
      </c>
      <c r="C14" s="65"/>
      <c r="D14" s="66"/>
      <c r="E14" s="65"/>
      <c r="F14" s="421"/>
      <c r="G14" s="67"/>
      <c r="H14" s="60"/>
      <c r="I14" s="549"/>
      <c r="J14" s="68"/>
      <c r="K14" s="68"/>
      <c r="L14" s="68"/>
      <c r="M14" s="68"/>
      <c r="N14" s="69">
        <f t="shared" si="0"/>
        <v>0</v>
      </c>
      <c r="O14" s="493"/>
      <c r="P14" s="420"/>
      <c r="Q14" s="61"/>
      <c r="R14" s="69">
        <f t="shared" si="1"/>
        <v>0</v>
      </c>
      <c r="S14" s="65"/>
      <c r="T14" s="61"/>
      <c r="U14" s="61"/>
      <c r="V14" s="69">
        <f t="shared" si="2"/>
        <v>0</v>
      </c>
      <c r="W14" s="493"/>
      <c r="X14" s="1129"/>
      <c r="Y14" s="1130"/>
      <c r="Z14" s="1131"/>
      <c r="AA14" s="1057">
        <f t="shared" si="3"/>
        <v>0</v>
      </c>
      <c r="AB14" s="1067"/>
      <c r="AC14" s="63" t="str">
        <f t="shared" si="4"/>
        <v/>
      </c>
      <c r="AD14" s="1068">
        <f t="shared" si="4"/>
        <v>0</v>
      </c>
      <c r="AE14" s="1069"/>
      <c r="AF14" s="1070">
        <f t="shared" si="5"/>
        <v>0</v>
      </c>
      <c r="AG14" s="1070"/>
      <c r="AH14" s="1070"/>
      <c r="AI14" s="1070"/>
      <c r="AJ14" s="1070"/>
      <c r="AK14" s="1071"/>
      <c r="AL14" s="1031"/>
      <c r="AM14" s="1032"/>
      <c r="AN14" s="1033"/>
      <c r="AO14" s="1031"/>
      <c r="AP14" s="1032"/>
      <c r="AQ14" s="1033"/>
      <c r="AR14" s="1031"/>
      <c r="AS14" s="1032"/>
      <c r="AT14" s="1033"/>
      <c r="AU14" s="1031"/>
      <c r="AV14" s="1032"/>
      <c r="AW14" s="1033"/>
      <c r="AX14" s="1031"/>
      <c r="AY14" s="1032"/>
      <c r="AZ14" s="1033"/>
      <c r="BA14" s="1031"/>
      <c r="BB14" s="1032"/>
      <c r="BC14" s="1033"/>
      <c r="BD14" s="425">
        <f t="shared" si="7"/>
        <v>0</v>
      </c>
      <c r="BE14" s="1064"/>
      <c r="BF14" s="1065"/>
      <c r="BG14" s="1065"/>
      <c r="BH14" s="1065"/>
      <c r="BI14" s="1065"/>
      <c r="BJ14" s="1065"/>
      <c r="BK14" s="1065"/>
      <c r="BL14" s="1065"/>
      <c r="BM14" s="1065"/>
      <c r="BN14" s="1065"/>
      <c r="BO14" s="1065"/>
      <c r="BP14" s="1065"/>
      <c r="BQ14" s="1066"/>
    </row>
    <row r="15" spans="1:72">
      <c r="A15" s="64">
        <v>45202</v>
      </c>
      <c r="B15" s="56" t="str">
        <f t="shared" si="6"/>
        <v>火</v>
      </c>
      <c r="C15" s="65" t="s">
        <v>332</v>
      </c>
      <c r="D15" s="66" t="s">
        <v>349</v>
      </c>
      <c r="E15" s="65" t="s">
        <v>343</v>
      </c>
      <c r="F15" s="421" t="s">
        <v>348</v>
      </c>
      <c r="G15" s="67" t="s">
        <v>342</v>
      </c>
      <c r="H15" s="60"/>
      <c r="I15" s="549" t="s">
        <v>344</v>
      </c>
      <c r="J15" s="68"/>
      <c r="K15" s="68">
        <v>13</v>
      </c>
      <c r="L15" s="68"/>
      <c r="M15" s="68"/>
      <c r="N15" s="69">
        <f t="shared" si="0"/>
        <v>0</v>
      </c>
      <c r="O15" s="493"/>
      <c r="P15" s="420">
        <v>1100</v>
      </c>
      <c r="Q15" s="61">
        <v>13</v>
      </c>
      <c r="R15" s="69">
        <f t="shared" si="1"/>
        <v>14300</v>
      </c>
      <c r="S15" s="57" t="s">
        <v>354</v>
      </c>
      <c r="T15" s="61">
        <v>9800</v>
      </c>
      <c r="U15" s="61">
        <v>13</v>
      </c>
      <c r="V15" s="69">
        <f t="shared" si="2"/>
        <v>127400</v>
      </c>
      <c r="W15" s="493" t="s">
        <v>486</v>
      </c>
      <c r="X15" s="1129"/>
      <c r="Y15" s="1130"/>
      <c r="Z15" s="1131"/>
      <c r="AA15" s="1057">
        <f t="shared" si="3"/>
        <v>45202</v>
      </c>
      <c r="AB15" s="1067"/>
      <c r="AC15" s="63" t="str">
        <f t="shared" si="4"/>
        <v>火</v>
      </c>
      <c r="AD15" s="1068" t="str">
        <f t="shared" si="4"/>
        <v>京都府</v>
      </c>
      <c r="AE15" s="1069"/>
      <c r="AF15" s="1070" t="str">
        <f t="shared" si="5"/>
        <v>○○市立B中学校</v>
      </c>
      <c r="AG15" s="1070"/>
      <c r="AH15" s="1070"/>
      <c r="AI15" s="1070"/>
      <c r="AJ15" s="1070"/>
      <c r="AK15" s="1071"/>
      <c r="AL15" s="1031"/>
      <c r="AM15" s="1032"/>
      <c r="AN15" s="1033"/>
      <c r="AO15" s="1031"/>
      <c r="AP15" s="1032"/>
      <c r="AQ15" s="1033"/>
      <c r="AR15" s="1031"/>
      <c r="AS15" s="1032"/>
      <c r="AT15" s="1033"/>
      <c r="AU15" s="1031"/>
      <c r="AV15" s="1032"/>
      <c r="AW15" s="1033"/>
      <c r="AX15" s="1031"/>
      <c r="AY15" s="1032"/>
      <c r="AZ15" s="1033"/>
      <c r="BA15" s="1031"/>
      <c r="BB15" s="1032"/>
      <c r="BC15" s="1033"/>
      <c r="BD15" s="425">
        <f t="shared" si="7"/>
        <v>0</v>
      </c>
      <c r="BE15" s="1064"/>
      <c r="BF15" s="1065"/>
      <c r="BG15" s="1065"/>
      <c r="BH15" s="1065"/>
      <c r="BI15" s="1065"/>
      <c r="BJ15" s="1065"/>
      <c r="BK15" s="1065"/>
      <c r="BL15" s="1065"/>
      <c r="BM15" s="1065"/>
      <c r="BN15" s="1065"/>
      <c r="BO15" s="1065"/>
      <c r="BP15" s="1065"/>
      <c r="BQ15" s="1066"/>
    </row>
    <row r="16" spans="1:72" ht="42" customHeight="1">
      <c r="A16" s="64"/>
      <c r="B16" s="56" t="str">
        <f t="shared" si="6"/>
        <v/>
      </c>
      <c r="C16" s="65"/>
      <c r="D16" s="66"/>
      <c r="E16" s="65" t="s">
        <v>342</v>
      </c>
      <c r="F16" s="421" t="s">
        <v>348</v>
      </c>
      <c r="G16" s="67" t="s">
        <v>350</v>
      </c>
      <c r="H16" s="60">
        <v>20</v>
      </c>
      <c r="I16" s="549" t="s">
        <v>351</v>
      </c>
      <c r="J16" s="68"/>
      <c r="K16" s="68">
        <v>1</v>
      </c>
      <c r="L16" s="68"/>
      <c r="M16" s="68"/>
      <c r="N16" s="69">
        <f t="shared" si="0"/>
        <v>0</v>
      </c>
      <c r="O16" s="493"/>
      <c r="P16" s="420">
        <v>0</v>
      </c>
      <c r="Q16" s="61">
        <v>2</v>
      </c>
      <c r="R16" s="69">
        <f t="shared" si="1"/>
        <v>0</v>
      </c>
      <c r="S16" s="65"/>
      <c r="T16" s="61"/>
      <c r="U16" s="61"/>
      <c r="V16" s="69">
        <f t="shared" si="2"/>
        <v>0</v>
      </c>
      <c r="W16" s="493"/>
      <c r="X16" s="1129" t="s">
        <v>470</v>
      </c>
      <c r="Y16" s="1130"/>
      <c r="Z16" s="1131"/>
      <c r="AA16" s="1057">
        <f t="shared" si="3"/>
        <v>0</v>
      </c>
      <c r="AB16" s="1067"/>
      <c r="AC16" s="63" t="str">
        <f t="shared" si="4"/>
        <v/>
      </c>
      <c r="AD16" s="1068">
        <f t="shared" si="4"/>
        <v>0</v>
      </c>
      <c r="AE16" s="1069"/>
      <c r="AF16" s="1070">
        <f t="shared" si="5"/>
        <v>0</v>
      </c>
      <c r="AG16" s="1070"/>
      <c r="AH16" s="1070"/>
      <c r="AI16" s="1070"/>
      <c r="AJ16" s="1070"/>
      <c r="AK16" s="1071"/>
      <c r="AL16" s="1031"/>
      <c r="AM16" s="1032"/>
      <c r="AN16" s="1033"/>
      <c r="AO16" s="1031"/>
      <c r="AP16" s="1032"/>
      <c r="AQ16" s="1033"/>
      <c r="AR16" s="1031"/>
      <c r="AS16" s="1032"/>
      <c r="AT16" s="1033"/>
      <c r="AU16" s="1031"/>
      <c r="AV16" s="1032"/>
      <c r="AW16" s="1033"/>
      <c r="AX16" s="1031"/>
      <c r="AY16" s="1032"/>
      <c r="AZ16" s="1033"/>
      <c r="BA16" s="1031"/>
      <c r="BB16" s="1032"/>
      <c r="BC16" s="1033"/>
      <c r="BD16" s="425">
        <f t="shared" si="7"/>
        <v>0</v>
      </c>
      <c r="BE16" s="1064"/>
      <c r="BF16" s="1065"/>
      <c r="BG16" s="1065"/>
      <c r="BH16" s="1065"/>
      <c r="BI16" s="1065"/>
      <c r="BJ16" s="1065"/>
      <c r="BK16" s="1065"/>
      <c r="BL16" s="1065"/>
      <c r="BM16" s="1065"/>
      <c r="BN16" s="1065"/>
      <c r="BO16" s="1065"/>
      <c r="BP16" s="1065"/>
      <c r="BQ16" s="1066"/>
    </row>
    <row r="17" spans="1:69">
      <c r="A17" s="64"/>
      <c r="B17" s="56" t="str">
        <f t="shared" si="6"/>
        <v/>
      </c>
      <c r="C17" s="65"/>
      <c r="D17" s="66"/>
      <c r="E17" s="65" t="s">
        <v>342</v>
      </c>
      <c r="F17" s="421" t="s">
        <v>333</v>
      </c>
      <c r="G17" s="67" t="s">
        <v>350</v>
      </c>
      <c r="H17" s="60">
        <v>20</v>
      </c>
      <c r="I17" s="549" t="s">
        <v>352</v>
      </c>
      <c r="J17" s="68">
        <v>35000</v>
      </c>
      <c r="K17" s="68">
        <v>1</v>
      </c>
      <c r="L17" s="68"/>
      <c r="M17" s="68"/>
      <c r="N17" s="69">
        <f t="shared" si="0"/>
        <v>35000</v>
      </c>
      <c r="O17" s="493" t="s">
        <v>482</v>
      </c>
      <c r="P17" s="420"/>
      <c r="Q17" s="61"/>
      <c r="R17" s="69">
        <f t="shared" si="1"/>
        <v>0</v>
      </c>
      <c r="S17" s="65"/>
      <c r="T17" s="61"/>
      <c r="U17" s="61"/>
      <c r="V17" s="69">
        <f t="shared" si="2"/>
        <v>0</v>
      </c>
      <c r="W17" s="493"/>
      <c r="X17" s="1129" t="s">
        <v>353</v>
      </c>
      <c r="Y17" s="1130"/>
      <c r="Z17" s="1131"/>
      <c r="AA17" s="1057">
        <f t="shared" si="3"/>
        <v>0</v>
      </c>
      <c r="AB17" s="1067"/>
      <c r="AC17" s="63" t="str">
        <f t="shared" si="4"/>
        <v/>
      </c>
      <c r="AD17" s="1068">
        <f t="shared" si="4"/>
        <v>0</v>
      </c>
      <c r="AE17" s="1069"/>
      <c r="AF17" s="1070">
        <f t="shared" si="5"/>
        <v>0</v>
      </c>
      <c r="AG17" s="1070"/>
      <c r="AH17" s="1070"/>
      <c r="AI17" s="1070"/>
      <c r="AJ17" s="1070"/>
      <c r="AK17" s="1071"/>
      <c r="AL17" s="1031"/>
      <c r="AM17" s="1032"/>
      <c r="AN17" s="1033"/>
      <c r="AO17" s="1031"/>
      <c r="AP17" s="1032"/>
      <c r="AQ17" s="1033"/>
      <c r="AR17" s="1031"/>
      <c r="AS17" s="1032"/>
      <c r="AT17" s="1033"/>
      <c r="AU17" s="1031"/>
      <c r="AV17" s="1032"/>
      <c r="AW17" s="1033"/>
      <c r="AX17" s="1031"/>
      <c r="AY17" s="1032"/>
      <c r="AZ17" s="1033"/>
      <c r="BA17" s="1031"/>
      <c r="BB17" s="1032"/>
      <c r="BC17" s="1033"/>
      <c r="BD17" s="425">
        <f t="shared" si="7"/>
        <v>0</v>
      </c>
      <c r="BE17" s="1064"/>
      <c r="BF17" s="1065"/>
      <c r="BG17" s="1065"/>
      <c r="BH17" s="1065"/>
      <c r="BI17" s="1065"/>
      <c r="BJ17" s="1065"/>
      <c r="BK17" s="1065"/>
      <c r="BL17" s="1065"/>
      <c r="BM17" s="1065"/>
      <c r="BN17" s="1065"/>
      <c r="BO17" s="1065"/>
      <c r="BP17" s="1065"/>
      <c r="BQ17" s="1066"/>
    </row>
    <row r="18" spans="1:69">
      <c r="A18" s="64"/>
      <c r="B18" s="56" t="str">
        <f t="shared" si="6"/>
        <v/>
      </c>
      <c r="C18" s="65"/>
      <c r="D18" s="66"/>
      <c r="E18" s="65" t="s">
        <v>350</v>
      </c>
      <c r="F18" s="421" t="s">
        <v>348</v>
      </c>
      <c r="G18" s="67" t="s">
        <v>343</v>
      </c>
      <c r="H18" s="60">
        <v>120</v>
      </c>
      <c r="I18" s="549" t="s">
        <v>352</v>
      </c>
      <c r="J18" s="68"/>
      <c r="K18" s="68">
        <v>1</v>
      </c>
      <c r="L18" s="68"/>
      <c r="M18" s="68"/>
      <c r="N18" s="69">
        <f t="shared" si="0"/>
        <v>0</v>
      </c>
      <c r="O18" s="493"/>
      <c r="P18" s="420"/>
      <c r="Q18" s="61"/>
      <c r="R18" s="69">
        <f t="shared" si="1"/>
        <v>0</v>
      </c>
      <c r="S18" s="65"/>
      <c r="T18" s="61"/>
      <c r="U18" s="61"/>
      <c r="V18" s="69">
        <f t="shared" si="2"/>
        <v>0</v>
      </c>
      <c r="W18" s="493"/>
      <c r="X18" s="1129" t="s">
        <v>356</v>
      </c>
      <c r="Y18" s="1130"/>
      <c r="Z18" s="1131"/>
      <c r="AA18" s="1057">
        <f t="shared" si="3"/>
        <v>0</v>
      </c>
      <c r="AB18" s="1067"/>
      <c r="AC18" s="63" t="str">
        <f t="shared" si="4"/>
        <v/>
      </c>
      <c r="AD18" s="1068">
        <f t="shared" si="4"/>
        <v>0</v>
      </c>
      <c r="AE18" s="1069"/>
      <c r="AF18" s="1070">
        <f t="shared" si="5"/>
        <v>0</v>
      </c>
      <c r="AG18" s="1070"/>
      <c r="AH18" s="1070"/>
      <c r="AI18" s="1070"/>
      <c r="AJ18" s="1070"/>
      <c r="AK18" s="1071"/>
      <c r="AL18" s="1031"/>
      <c r="AM18" s="1032"/>
      <c r="AN18" s="1033"/>
      <c r="AO18" s="1031"/>
      <c r="AP18" s="1032"/>
      <c r="AQ18" s="1033"/>
      <c r="AR18" s="1031"/>
      <c r="AS18" s="1032"/>
      <c r="AT18" s="1033"/>
      <c r="AU18" s="1031"/>
      <c r="AV18" s="1032"/>
      <c r="AW18" s="1033"/>
      <c r="AX18" s="1031"/>
      <c r="AY18" s="1032"/>
      <c r="AZ18" s="1033"/>
      <c r="BA18" s="1031"/>
      <c r="BB18" s="1032"/>
      <c r="BC18" s="1033"/>
      <c r="BD18" s="425">
        <f t="shared" si="7"/>
        <v>0</v>
      </c>
      <c r="BE18" s="1064"/>
      <c r="BF18" s="1065"/>
      <c r="BG18" s="1065"/>
      <c r="BH18" s="1065"/>
      <c r="BI18" s="1065"/>
      <c r="BJ18" s="1065"/>
      <c r="BK18" s="1065"/>
      <c r="BL18" s="1065"/>
      <c r="BM18" s="1065"/>
      <c r="BN18" s="1065"/>
      <c r="BO18" s="1065"/>
      <c r="BP18" s="1065"/>
      <c r="BQ18" s="1066"/>
    </row>
    <row r="19" spans="1:69">
      <c r="A19" s="64"/>
      <c r="B19" s="56" t="str">
        <f t="shared" si="6"/>
        <v/>
      </c>
      <c r="C19" s="65"/>
      <c r="D19" s="66"/>
      <c r="E19" s="65" t="s">
        <v>350</v>
      </c>
      <c r="F19" s="421" t="s">
        <v>333</v>
      </c>
      <c r="G19" s="67" t="s">
        <v>355</v>
      </c>
      <c r="H19" s="60">
        <v>100</v>
      </c>
      <c r="I19" s="549" t="s">
        <v>351</v>
      </c>
      <c r="J19" s="68"/>
      <c r="K19" s="68">
        <v>1</v>
      </c>
      <c r="L19" s="68"/>
      <c r="M19" s="68"/>
      <c r="N19" s="69">
        <f t="shared" si="0"/>
        <v>0</v>
      </c>
      <c r="O19" s="493"/>
      <c r="P19" s="420"/>
      <c r="Q19" s="61"/>
      <c r="R19" s="69">
        <f t="shared" si="1"/>
        <v>0</v>
      </c>
      <c r="S19" s="65"/>
      <c r="T19" s="61"/>
      <c r="U19" s="61"/>
      <c r="V19" s="69">
        <f t="shared" si="2"/>
        <v>0</v>
      </c>
      <c r="W19" s="493"/>
      <c r="X19" s="1129"/>
      <c r="Y19" s="1130"/>
      <c r="Z19" s="1131"/>
      <c r="AA19" s="1057">
        <f t="shared" si="3"/>
        <v>0</v>
      </c>
      <c r="AB19" s="1067"/>
      <c r="AC19" s="63" t="str">
        <f t="shared" si="4"/>
        <v/>
      </c>
      <c r="AD19" s="1068">
        <f t="shared" si="4"/>
        <v>0</v>
      </c>
      <c r="AE19" s="1069"/>
      <c r="AF19" s="1070">
        <f t="shared" si="5"/>
        <v>0</v>
      </c>
      <c r="AG19" s="1070"/>
      <c r="AH19" s="1070"/>
      <c r="AI19" s="1070"/>
      <c r="AJ19" s="1070"/>
      <c r="AK19" s="1071"/>
      <c r="AL19" s="1031"/>
      <c r="AM19" s="1032"/>
      <c r="AN19" s="1033"/>
      <c r="AO19" s="1031"/>
      <c r="AP19" s="1032"/>
      <c r="AQ19" s="1033"/>
      <c r="AR19" s="1031"/>
      <c r="AS19" s="1032"/>
      <c r="AT19" s="1033"/>
      <c r="AU19" s="1031"/>
      <c r="AV19" s="1032"/>
      <c r="AW19" s="1033"/>
      <c r="AX19" s="1031"/>
      <c r="AY19" s="1032"/>
      <c r="AZ19" s="1033"/>
      <c r="BA19" s="1031"/>
      <c r="BB19" s="1032"/>
      <c r="BC19" s="1033"/>
      <c r="BD19" s="425">
        <f t="shared" si="7"/>
        <v>0</v>
      </c>
      <c r="BE19" s="1064"/>
      <c r="BF19" s="1065"/>
      <c r="BG19" s="1065"/>
      <c r="BH19" s="1065"/>
      <c r="BI19" s="1065"/>
      <c r="BJ19" s="1065"/>
      <c r="BK19" s="1065"/>
      <c r="BL19" s="1065"/>
      <c r="BM19" s="1065"/>
      <c r="BN19" s="1065"/>
      <c r="BO19" s="1065"/>
      <c r="BP19" s="1065"/>
      <c r="BQ19" s="1066"/>
    </row>
    <row r="20" spans="1:69">
      <c r="A20" s="64"/>
      <c r="B20" s="56" t="str">
        <f t="shared" si="6"/>
        <v/>
      </c>
      <c r="C20" s="65"/>
      <c r="D20" s="66"/>
      <c r="E20" s="65" t="s">
        <v>355</v>
      </c>
      <c r="F20" s="421" t="s">
        <v>348</v>
      </c>
      <c r="G20" s="67" t="s">
        <v>343</v>
      </c>
      <c r="H20" s="60">
        <v>20</v>
      </c>
      <c r="I20" s="549" t="s">
        <v>351</v>
      </c>
      <c r="J20" s="68"/>
      <c r="K20" s="68">
        <v>1</v>
      </c>
      <c r="L20" s="68"/>
      <c r="M20" s="68"/>
      <c r="N20" s="69">
        <f t="shared" si="0"/>
        <v>0</v>
      </c>
      <c r="O20" s="493"/>
      <c r="P20" s="420"/>
      <c r="Q20" s="61"/>
      <c r="R20" s="69">
        <f t="shared" si="1"/>
        <v>0</v>
      </c>
      <c r="S20" s="65"/>
      <c r="T20" s="61"/>
      <c r="U20" s="61"/>
      <c r="V20" s="69">
        <f t="shared" si="2"/>
        <v>0</v>
      </c>
      <c r="W20" s="493"/>
      <c r="X20" s="1129"/>
      <c r="Y20" s="1130"/>
      <c r="Z20" s="1131"/>
      <c r="AA20" s="1057">
        <f t="shared" si="3"/>
        <v>0</v>
      </c>
      <c r="AB20" s="1067"/>
      <c r="AC20" s="63" t="str">
        <f t="shared" si="4"/>
        <v/>
      </c>
      <c r="AD20" s="1068">
        <f t="shared" si="4"/>
        <v>0</v>
      </c>
      <c r="AE20" s="1069"/>
      <c r="AF20" s="1070">
        <f t="shared" si="5"/>
        <v>0</v>
      </c>
      <c r="AG20" s="1070"/>
      <c r="AH20" s="1070"/>
      <c r="AI20" s="1070"/>
      <c r="AJ20" s="1070"/>
      <c r="AK20" s="1071"/>
      <c r="AL20" s="1031"/>
      <c r="AM20" s="1032"/>
      <c r="AN20" s="1033"/>
      <c r="AO20" s="1031"/>
      <c r="AP20" s="1032"/>
      <c r="AQ20" s="1033"/>
      <c r="AR20" s="1031"/>
      <c r="AS20" s="1032"/>
      <c r="AT20" s="1033"/>
      <c r="AU20" s="1031"/>
      <c r="AV20" s="1032"/>
      <c r="AW20" s="1033"/>
      <c r="AX20" s="1031"/>
      <c r="AY20" s="1032"/>
      <c r="AZ20" s="1033"/>
      <c r="BA20" s="1031"/>
      <c r="BB20" s="1032"/>
      <c r="BC20" s="1033"/>
      <c r="BD20" s="425">
        <f t="shared" si="7"/>
        <v>0</v>
      </c>
      <c r="BE20" s="1064"/>
      <c r="BF20" s="1065"/>
      <c r="BG20" s="1065"/>
      <c r="BH20" s="1065"/>
      <c r="BI20" s="1065"/>
      <c r="BJ20" s="1065"/>
      <c r="BK20" s="1065"/>
      <c r="BL20" s="1065"/>
      <c r="BM20" s="1065"/>
      <c r="BN20" s="1065"/>
      <c r="BO20" s="1065"/>
      <c r="BP20" s="1065"/>
      <c r="BQ20" s="1066"/>
    </row>
    <row r="21" spans="1:69">
      <c r="A21" s="64"/>
      <c r="B21" s="56"/>
      <c r="C21" s="65"/>
      <c r="D21" s="66"/>
      <c r="E21" s="65" t="s">
        <v>343</v>
      </c>
      <c r="F21" s="421" t="s">
        <v>333</v>
      </c>
      <c r="G21" s="67" t="s">
        <v>350</v>
      </c>
      <c r="H21" s="60">
        <v>22</v>
      </c>
      <c r="I21" s="549" t="s">
        <v>468</v>
      </c>
      <c r="J21" s="68"/>
      <c r="K21" s="68">
        <v>1</v>
      </c>
      <c r="L21" s="68"/>
      <c r="M21" s="68"/>
      <c r="N21" s="69">
        <f t="shared" si="0"/>
        <v>0</v>
      </c>
      <c r="O21" s="493"/>
      <c r="P21" s="420"/>
      <c r="Q21" s="61"/>
      <c r="R21" s="69"/>
      <c r="S21" s="65"/>
      <c r="T21" s="61"/>
      <c r="U21" s="61"/>
      <c r="V21" s="69"/>
      <c r="W21" s="493"/>
      <c r="X21" s="775"/>
      <c r="Y21" s="776"/>
      <c r="Z21" s="777"/>
      <c r="AA21" s="765"/>
      <c r="AB21" s="769"/>
      <c r="AC21" s="63"/>
      <c r="AD21" s="770"/>
      <c r="AE21" s="771"/>
      <c r="AF21" s="772"/>
      <c r="AG21" s="772"/>
      <c r="AH21" s="772"/>
      <c r="AI21" s="772"/>
      <c r="AJ21" s="772"/>
      <c r="AK21" s="773"/>
      <c r="AL21" s="761"/>
      <c r="AM21" s="762"/>
      <c r="AN21" s="763"/>
      <c r="AO21" s="761"/>
      <c r="AP21" s="762"/>
      <c r="AQ21" s="763"/>
      <c r="AR21" s="761"/>
      <c r="AS21" s="762"/>
      <c r="AT21" s="763"/>
      <c r="AU21" s="761"/>
      <c r="AV21" s="762"/>
      <c r="AW21" s="763"/>
      <c r="AX21" s="761"/>
      <c r="AY21" s="762"/>
      <c r="AZ21" s="763"/>
      <c r="BA21" s="761"/>
      <c r="BB21" s="762"/>
      <c r="BC21" s="763"/>
      <c r="BD21" s="425"/>
      <c r="BE21" s="766"/>
      <c r="BF21" s="767"/>
      <c r="BG21" s="767"/>
      <c r="BH21" s="767"/>
      <c r="BI21" s="767"/>
      <c r="BJ21" s="767"/>
      <c r="BK21" s="767"/>
      <c r="BL21" s="767"/>
      <c r="BM21" s="767"/>
      <c r="BN21" s="767"/>
      <c r="BO21" s="767"/>
      <c r="BP21" s="767"/>
      <c r="BQ21" s="768"/>
    </row>
    <row r="22" spans="1:69">
      <c r="A22" s="64"/>
      <c r="B22" s="56"/>
      <c r="C22" s="65"/>
      <c r="D22" s="66"/>
      <c r="E22" s="65" t="s">
        <v>350</v>
      </c>
      <c r="F22" s="421" t="s">
        <v>333</v>
      </c>
      <c r="G22" s="67" t="s">
        <v>355</v>
      </c>
      <c r="H22" s="60">
        <v>100</v>
      </c>
      <c r="I22" s="549" t="s">
        <v>468</v>
      </c>
      <c r="J22" s="68"/>
      <c r="K22" s="68">
        <v>1</v>
      </c>
      <c r="L22" s="68"/>
      <c r="M22" s="68"/>
      <c r="N22" s="69">
        <f t="shared" si="0"/>
        <v>0</v>
      </c>
      <c r="O22" s="493"/>
      <c r="P22" s="420"/>
      <c r="Q22" s="61"/>
      <c r="R22" s="69"/>
      <c r="S22" s="65"/>
      <c r="T22" s="61"/>
      <c r="U22" s="61"/>
      <c r="V22" s="69"/>
      <c r="W22" s="493"/>
      <c r="X22" s="775"/>
      <c r="Y22" s="776"/>
      <c r="Z22" s="777"/>
      <c r="AA22" s="765"/>
      <c r="AB22" s="769"/>
      <c r="AC22" s="63"/>
      <c r="AD22" s="770"/>
      <c r="AE22" s="771"/>
      <c r="AF22" s="772"/>
      <c r="AG22" s="772"/>
      <c r="AH22" s="772"/>
      <c r="AI22" s="772"/>
      <c r="AJ22" s="772"/>
      <c r="AK22" s="773"/>
      <c r="AL22" s="761"/>
      <c r="AM22" s="762"/>
      <c r="AN22" s="763"/>
      <c r="AO22" s="761"/>
      <c r="AP22" s="762"/>
      <c r="AQ22" s="763"/>
      <c r="AR22" s="761"/>
      <c r="AS22" s="762"/>
      <c r="AT22" s="763"/>
      <c r="AU22" s="761"/>
      <c r="AV22" s="762"/>
      <c r="AW22" s="763"/>
      <c r="AX22" s="761"/>
      <c r="AY22" s="762"/>
      <c r="AZ22" s="763"/>
      <c r="BA22" s="761"/>
      <c r="BB22" s="762"/>
      <c r="BC22" s="763"/>
      <c r="BD22" s="425"/>
      <c r="BE22" s="766"/>
      <c r="BF22" s="767"/>
      <c r="BG22" s="767"/>
      <c r="BH22" s="767"/>
      <c r="BI22" s="767"/>
      <c r="BJ22" s="767"/>
      <c r="BK22" s="767"/>
      <c r="BL22" s="767"/>
      <c r="BM22" s="767"/>
      <c r="BN22" s="767"/>
      <c r="BO22" s="767"/>
      <c r="BP22" s="767"/>
      <c r="BQ22" s="768"/>
    </row>
    <row r="23" spans="1:69">
      <c r="A23" s="64"/>
      <c r="B23" s="56"/>
      <c r="C23" s="65"/>
      <c r="D23" s="66"/>
      <c r="E23" s="65" t="s">
        <v>469</v>
      </c>
      <c r="F23" s="421" t="s">
        <v>348</v>
      </c>
      <c r="G23" s="67" t="s">
        <v>343</v>
      </c>
      <c r="H23" s="60">
        <v>20</v>
      </c>
      <c r="I23" s="549" t="s">
        <v>468</v>
      </c>
      <c r="J23" s="68"/>
      <c r="K23" s="68">
        <v>1</v>
      </c>
      <c r="L23" s="68"/>
      <c r="M23" s="68"/>
      <c r="N23" s="69">
        <f t="shared" si="0"/>
        <v>0</v>
      </c>
      <c r="O23" s="493"/>
      <c r="P23" s="420"/>
      <c r="Q23" s="61"/>
      <c r="R23" s="69"/>
      <c r="S23" s="65"/>
      <c r="T23" s="61"/>
      <c r="U23" s="61"/>
      <c r="V23" s="69"/>
      <c r="W23" s="493"/>
      <c r="X23" s="775"/>
      <c r="Y23" s="776"/>
      <c r="Z23" s="777"/>
      <c r="AA23" s="765"/>
      <c r="AB23" s="769"/>
      <c r="AC23" s="63"/>
      <c r="AD23" s="770"/>
      <c r="AE23" s="771"/>
      <c r="AF23" s="772"/>
      <c r="AG23" s="772"/>
      <c r="AH23" s="772"/>
      <c r="AI23" s="772"/>
      <c r="AJ23" s="772"/>
      <c r="AK23" s="773"/>
      <c r="AL23" s="761"/>
      <c r="AM23" s="762"/>
      <c r="AN23" s="763"/>
      <c r="AO23" s="761"/>
      <c r="AP23" s="762"/>
      <c r="AQ23" s="763"/>
      <c r="AR23" s="761"/>
      <c r="AS23" s="762"/>
      <c r="AT23" s="763"/>
      <c r="AU23" s="761"/>
      <c r="AV23" s="762"/>
      <c r="AW23" s="763"/>
      <c r="AX23" s="761"/>
      <c r="AY23" s="762"/>
      <c r="AZ23" s="763"/>
      <c r="BA23" s="761"/>
      <c r="BB23" s="762"/>
      <c r="BC23" s="763"/>
      <c r="BD23" s="425"/>
      <c r="BE23" s="766"/>
      <c r="BF23" s="767"/>
      <c r="BG23" s="767"/>
      <c r="BH23" s="767"/>
      <c r="BI23" s="767"/>
      <c r="BJ23" s="767"/>
      <c r="BK23" s="767"/>
      <c r="BL23" s="767"/>
      <c r="BM23" s="767"/>
      <c r="BN23" s="767"/>
      <c r="BO23" s="767"/>
      <c r="BP23" s="767"/>
      <c r="BQ23" s="768"/>
    </row>
    <row r="24" spans="1:69">
      <c r="A24" s="64"/>
      <c r="B24" s="56" t="str">
        <f t="shared" si="6"/>
        <v/>
      </c>
      <c r="C24" s="65"/>
      <c r="D24" s="66"/>
      <c r="E24" s="65"/>
      <c r="F24" s="421"/>
      <c r="G24" s="67"/>
      <c r="H24" s="60"/>
      <c r="I24" s="549"/>
      <c r="J24" s="68"/>
      <c r="K24" s="68"/>
      <c r="L24" s="68"/>
      <c r="M24" s="68"/>
      <c r="N24" s="69">
        <f t="shared" si="0"/>
        <v>0</v>
      </c>
      <c r="O24" s="493"/>
      <c r="P24" s="420"/>
      <c r="Q24" s="61"/>
      <c r="R24" s="69">
        <f t="shared" si="1"/>
        <v>0</v>
      </c>
      <c r="S24" s="65"/>
      <c r="T24" s="61"/>
      <c r="U24" s="61"/>
      <c r="V24" s="69">
        <f t="shared" si="2"/>
        <v>0</v>
      </c>
      <c r="W24" s="493"/>
      <c r="X24" s="1129"/>
      <c r="Y24" s="1130"/>
      <c r="Z24" s="1131"/>
      <c r="AA24" s="1057">
        <f t="shared" si="3"/>
        <v>0</v>
      </c>
      <c r="AB24" s="1067"/>
      <c r="AC24" s="63" t="str">
        <f t="shared" si="4"/>
        <v/>
      </c>
      <c r="AD24" s="1068">
        <f t="shared" si="4"/>
        <v>0</v>
      </c>
      <c r="AE24" s="1069"/>
      <c r="AF24" s="1070">
        <f t="shared" si="5"/>
        <v>0</v>
      </c>
      <c r="AG24" s="1070"/>
      <c r="AH24" s="1070"/>
      <c r="AI24" s="1070"/>
      <c r="AJ24" s="1070"/>
      <c r="AK24" s="1071"/>
      <c r="AL24" s="1031"/>
      <c r="AM24" s="1032"/>
      <c r="AN24" s="1033"/>
      <c r="AO24" s="1031"/>
      <c r="AP24" s="1032"/>
      <c r="AQ24" s="1033"/>
      <c r="AR24" s="1031"/>
      <c r="AS24" s="1032"/>
      <c r="AT24" s="1033"/>
      <c r="AU24" s="1031"/>
      <c r="AV24" s="1032"/>
      <c r="AW24" s="1033"/>
      <c r="AX24" s="1031"/>
      <c r="AY24" s="1032"/>
      <c r="AZ24" s="1033"/>
      <c r="BA24" s="1031"/>
      <c r="BB24" s="1032"/>
      <c r="BC24" s="1033"/>
      <c r="BD24" s="425">
        <f t="shared" si="7"/>
        <v>0</v>
      </c>
      <c r="BE24" s="1064"/>
      <c r="BF24" s="1065"/>
      <c r="BG24" s="1065"/>
      <c r="BH24" s="1065"/>
      <c r="BI24" s="1065"/>
      <c r="BJ24" s="1065"/>
      <c r="BK24" s="1065"/>
      <c r="BL24" s="1065"/>
      <c r="BM24" s="1065"/>
      <c r="BN24" s="1065"/>
      <c r="BO24" s="1065"/>
      <c r="BP24" s="1065"/>
      <c r="BQ24" s="1066"/>
    </row>
    <row r="25" spans="1:69">
      <c r="A25" s="64">
        <v>45203</v>
      </c>
      <c r="B25" s="56" t="str">
        <f t="shared" si="6"/>
        <v>水</v>
      </c>
      <c r="C25" s="65" t="s">
        <v>357</v>
      </c>
      <c r="D25" s="66" t="s">
        <v>355</v>
      </c>
      <c r="E25" s="65" t="s">
        <v>343</v>
      </c>
      <c r="F25" s="421" t="s">
        <v>348</v>
      </c>
      <c r="G25" s="67" t="s">
        <v>355</v>
      </c>
      <c r="H25" s="60">
        <v>20</v>
      </c>
      <c r="I25" s="549" t="s">
        <v>351</v>
      </c>
      <c r="J25" s="68"/>
      <c r="K25" s="68">
        <v>1</v>
      </c>
      <c r="L25" s="68"/>
      <c r="M25" s="68"/>
      <c r="N25" s="69">
        <f t="shared" si="0"/>
        <v>0</v>
      </c>
      <c r="O25" s="493"/>
      <c r="P25" s="420">
        <v>1100</v>
      </c>
      <c r="Q25" s="61">
        <v>15</v>
      </c>
      <c r="R25" s="69">
        <f t="shared" si="1"/>
        <v>16500</v>
      </c>
      <c r="S25" s="65"/>
      <c r="T25" s="61"/>
      <c r="U25" s="61"/>
      <c r="V25" s="69">
        <f t="shared" si="2"/>
        <v>0</v>
      </c>
      <c r="W25" s="493"/>
      <c r="X25" s="1129"/>
      <c r="Y25" s="1130"/>
      <c r="Z25" s="1131"/>
      <c r="AA25" s="1057">
        <f t="shared" si="3"/>
        <v>45203</v>
      </c>
      <c r="AB25" s="1067"/>
      <c r="AC25" s="63" t="str">
        <f t="shared" si="4"/>
        <v>水</v>
      </c>
      <c r="AD25" s="1068" t="str">
        <f t="shared" si="4"/>
        <v>大阪府</v>
      </c>
      <c r="AE25" s="1069"/>
      <c r="AF25" s="1070" t="str">
        <f t="shared" si="5"/>
        <v>C学園</v>
      </c>
      <c r="AG25" s="1070"/>
      <c r="AH25" s="1070"/>
      <c r="AI25" s="1070"/>
      <c r="AJ25" s="1070"/>
      <c r="AK25" s="1071"/>
      <c r="AL25" s="1031"/>
      <c r="AM25" s="1032"/>
      <c r="AN25" s="1033"/>
      <c r="AO25" s="1031"/>
      <c r="AP25" s="1032"/>
      <c r="AQ25" s="1033"/>
      <c r="AR25" s="1031"/>
      <c r="AS25" s="1032"/>
      <c r="AT25" s="1033"/>
      <c r="AU25" s="1031"/>
      <c r="AV25" s="1032"/>
      <c r="AW25" s="1033"/>
      <c r="AX25" s="1031"/>
      <c r="AY25" s="1032"/>
      <c r="AZ25" s="1033"/>
      <c r="BA25" s="1031"/>
      <c r="BB25" s="1032"/>
      <c r="BC25" s="1033"/>
      <c r="BD25" s="425">
        <f t="shared" si="7"/>
        <v>0</v>
      </c>
      <c r="BE25" s="1064"/>
      <c r="BF25" s="1065"/>
      <c r="BG25" s="1065"/>
      <c r="BH25" s="1065"/>
      <c r="BI25" s="1065"/>
      <c r="BJ25" s="1065"/>
      <c r="BK25" s="1065"/>
      <c r="BL25" s="1065"/>
      <c r="BM25" s="1065"/>
      <c r="BN25" s="1065"/>
      <c r="BO25" s="1065"/>
      <c r="BP25" s="1065"/>
      <c r="BQ25" s="1066"/>
    </row>
    <row r="26" spans="1:69" ht="48" customHeight="1">
      <c r="A26" s="64"/>
      <c r="B26" s="56" t="str">
        <f t="shared" si="6"/>
        <v/>
      </c>
      <c r="C26" s="65"/>
      <c r="D26" s="66"/>
      <c r="E26" s="65" t="s">
        <v>478</v>
      </c>
      <c r="F26" s="421" t="s">
        <v>338</v>
      </c>
      <c r="G26" s="67" t="s">
        <v>358</v>
      </c>
      <c r="H26" s="60">
        <v>50</v>
      </c>
      <c r="I26" s="549" t="s">
        <v>477</v>
      </c>
      <c r="J26" s="68"/>
      <c r="K26" s="68">
        <v>1</v>
      </c>
      <c r="L26" s="68"/>
      <c r="M26" s="68"/>
      <c r="N26" s="69">
        <f t="shared" si="0"/>
        <v>0</v>
      </c>
      <c r="O26" s="493"/>
      <c r="P26" s="420"/>
      <c r="Q26" s="61"/>
      <c r="R26" s="69">
        <f t="shared" si="1"/>
        <v>0</v>
      </c>
      <c r="S26" s="65"/>
      <c r="T26" s="61"/>
      <c r="U26" s="61"/>
      <c r="V26" s="69">
        <f t="shared" si="2"/>
        <v>0</v>
      </c>
      <c r="W26" s="493"/>
      <c r="X26" s="1129" t="s">
        <v>480</v>
      </c>
      <c r="Y26" s="1130"/>
      <c r="Z26" s="1131"/>
      <c r="AA26" s="1057">
        <f t="shared" si="3"/>
        <v>0</v>
      </c>
      <c r="AB26" s="1067"/>
      <c r="AC26" s="63" t="str">
        <f t="shared" si="4"/>
        <v/>
      </c>
      <c r="AD26" s="1068">
        <f t="shared" si="4"/>
        <v>0</v>
      </c>
      <c r="AE26" s="1069"/>
      <c r="AF26" s="1070">
        <f t="shared" si="5"/>
        <v>0</v>
      </c>
      <c r="AG26" s="1070"/>
      <c r="AH26" s="1070"/>
      <c r="AI26" s="1070"/>
      <c r="AJ26" s="1070"/>
      <c r="AK26" s="1071"/>
      <c r="AL26" s="1031"/>
      <c r="AM26" s="1032"/>
      <c r="AN26" s="1033"/>
      <c r="AO26" s="1031"/>
      <c r="AP26" s="1032"/>
      <c r="AQ26" s="1033"/>
      <c r="AR26" s="1031"/>
      <c r="AS26" s="1032"/>
      <c r="AT26" s="1033"/>
      <c r="AU26" s="1031"/>
      <c r="AV26" s="1032"/>
      <c r="AW26" s="1033"/>
      <c r="AX26" s="1031"/>
      <c r="AY26" s="1032"/>
      <c r="AZ26" s="1033"/>
      <c r="BA26" s="1031"/>
      <c r="BB26" s="1032"/>
      <c r="BC26" s="1033"/>
      <c r="BD26" s="425">
        <f t="shared" si="7"/>
        <v>0</v>
      </c>
      <c r="BE26" s="1064"/>
      <c r="BF26" s="1065"/>
      <c r="BG26" s="1065"/>
      <c r="BH26" s="1065"/>
      <c r="BI26" s="1065"/>
      <c r="BJ26" s="1065"/>
      <c r="BK26" s="1065"/>
      <c r="BL26" s="1065"/>
      <c r="BM26" s="1065"/>
      <c r="BN26" s="1065"/>
      <c r="BO26" s="1065"/>
      <c r="BP26" s="1065"/>
      <c r="BQ26" s="1066"/>
    </row>
    <row r="27" spans="1:69">
      <c r="A27" s="64"/>
      <c r="B27" s="56" t="str">
        <f t="shared" si="6"/>
        <v/>
      </c>
      <c r="C27" s="65"/>
      <c r="D27" s="66"/>
      <c r="E27" s="65" t="s">
        <v>359</v>
      </c>
      <c r="F27" s="421" t="s">
        <v>338</v>
      </c>
      <c r="G27" s="67" t="s">
        <v>355</v>
      </c>
      <c r="H27" s="60">
        <v>30</v>
      </c>
      <c r="I27" s="549" t="s">
        <v>352</v>
      </c>
      <c r="J27" s="68">
        <v>25000</v>
      </c>
      <c r="K27" s="68">
        <v>1</v>
      </c>
      <c r="L27" s="68"/>
      <c r="M27" s="68"/>
      <c r="N27" s="69">
        <f t="shared" si="0"/>
        <v>25000</v>
      </c>
      <c r="O27" s="493" t="s">
        <v>483</v>
      </c>
      <c r="P27" s="420"/>
      <c r="Q27" s="61"/>
      <c r="R27" s="69">
        <f t="shared" si="1"/>
        <v>0</v>
      </c>
      <c r="S27" s="65"/>
      <c r="T27" s="61"/>
      <c r="U27" s="61"/>
      <c r="V27" s="69">
        <f t="shared" si="2"/>
        <v>0</v>
      </c>
      <c r="W27" s="493"/>
      <c r="X27" s="1129"/>
      <c r="Y27" s="1130"/>
      <c r="Z27" s="1131"/>
      <c r="AA27" s="1057">
        <f t="shared" si="3"/>
        <v>0</v>
      </c>
      <c r="AB27" s="1067"/>
      <c r="AC27" s="63" t="str">
        <f t="shared" si="4"/>
        <v/>
      </c>
      <c r="AD27" s="1068">
        <f t="shared" si="4"/>
        <v>0</v>
      </c>
      <c r="AE27" s="1069"/>
      <c r="AF27" s="1070">
        <f t="shared" si="5"/>
        <v>0</v>
      </c>
      <c r="AG27" s="1070"/>
      <c r="AH27" s="1070"/>
      <c r="AI27" s="1070"/>
      <c r="AJ27" s="1070"/>
      <c r="AK27" s="1071"/>
      <c r="AL27" s="1031"/>
      <c r="AM27" s="1032"/>
      <c r="AN27" s="1033"/>
      <c r="AO27" s="1031"/>
      <c r="AP27" s="1032"/>
      <c r="AQ27" s="1033"/>
      <c r="AR27" s="1031"/>
      <c r="AS27" s="1032"/>
      <c r="AT27" s="1033"/>
      <c r="AU27" s="1031"/>
      <c r="AV27" s="1032"/>
      <c r="AW27" s="1033"/>
      <c r="AX27" s="1031"/>
      <c r="AY27" s="1032"/>
      <c r="AZ27" s="1033"/>
      <c r="BA27" s="1031"/>
      <c r="BB27" s="1032"/>
      <c r="BC27" s="1033"/>
      <c r="BD27" s="425">
        <f t="shared" si="7"/>
        <v>0</v>
      </c>
      <c r="BE27" s="1064"/>
      <c r="BF27" s="1065"/>
      <c r="BG27" s="1065"/>
      <c r="BH27" s="1065"/>
      <c r="BI27" s="1065"/>
      <c r="BJ27" s="1065"/>
      <c r="BK27" s="1065"/>
      <c r="BL27" s="1065"/>
      <c r="BM27" s="1065"/>
      <c r="BN27" s="1065"/>
      <c r="BO27" s="1065"/>
      <c r="BP27" s="1065"/>
      <c r="BQ27" s="1066"/>
    </row>
    <row r="28" spans="1:69">
      <c r="A28" s="64"/>
      <c r="B28" s="56" t="str">
        <f t="shared" si="6"/>
        <v/>
      </c>
      <c r="C28" s="65"/>
      <c r="D28" s="66"/>
      <c r="E28" s="65" t="s">
        <v>355</v>
      </c>
      <c r="F28" s="421" t="s">
        <v>348</v>
      </c>
      <c r="G28" s="67" t="s">
        <v>358</v>
      </c>
      <c r="H28" s="60">
        <v>15</v>
      </c>
      <c r="I28" s="549" t="s">
        <v>351</v>
      </c>
      <c r="J28" s="68"/>
      <c r="K28" s="68">
        <v>1</v>
      </c>
      <c r="L28" s="68"/>
      <c r="M28" s="68"/>
      <c r="N28" s="69">
        <f t="shared" si="0"/>
        <v>0</v>
      </c>
      <c r="O28" s="493"/>
      <c r="P28" s="420"/>
      <c r="Q28" s="61"/>
      <c r="R28" s="69">
        <f t="shared" si="1"/>
        <v>0</v>
      </c>
      <c r="S28" s="65"/>
      <c r="T28" s="61"/>
      <c r="U28" s="61"/>
      <c r="V28" s="69">
        <f t="shared" si="2"/>
        <v>0</v>
      </c>
      <c r="W28" s="493"/>
      <c r="X28" s="1129"/>
      <c r="Y28" s="1130"/>
      <c r="Z28" s="1131"/>
      <c r="AA28" s="1057">
        <f t="shared" si="3"/>
        <v>0</v>
      </c>
      <c r="AB28" s="1067"/>
      <c r="AC28" s="63" t="str">
        <f t="shared" si="4"/>
        <v/>
      </c>
      <c r="AD28" s="1068">
        <f t="shared" si="4"/>
        <v>0</v>
      </c>
      <c r="AE28" s="1069"/>
      <c r="AF28" s="1070">
        <f t="shared" si="5"/>
        <v>0</v>
      </c>
      <c r="AG28" s="1070"/>
      <c r="AH28" s="1070"/>
      <c r="AI28" s="1070"/>
      <c r="AJ28" s="1070"/>
      <c r="AK28" s="1071"/>
      <c r="AL28" s="1031"/>
      <c r="AM28" s="1032"/>
      <c r="AN28" s="1033"/>
      <c r="AO28" s="1031"/>
      <c r="AP28" s="1032"/>
      <c r="AQ28" s="1033"/>
      <c r="AR28" s="1031"/>
      <c r="AS28" s="1032"/>
      <c r="AT28" s="1033"/>
      <c r="AU28" s="1031"/>
      <c r="AV28" s="1032"/>
      <c r="AW28" s="1033"/>
      <c r="AX28" s="1031"/>
      <c r="AY28" s="1032"/>
      <c r="AZ28" s="1033"/>
      <c r="BA28" s="1031"/>
      <c r="BB28" s="1032"/>
      <c r="BC28" s="1033"/>
      <c r="BD28" s="425">
        <f t="shared" si="7"/>
        <v>0</v>
      </c>
      <c r="BE28" s="1064"/>
      <c r="BF28" s="1065"/>
      <c r="BG28" s="1065"/>
      <c r="BH28" s="1065"/>
      <c r="BI28" s="1065"/>
      <c r="BJ28" s="1065"/>
      <c r="BK28" s="1065"/>
      <c r="BL28" s="1065"/>
      <c r="BM28" s="1065"/>
      <c r="BN28" s="1065"/>
      <c r="BO28" s="1065"/>
      <c r="BP28" s="1065"/>
      <c r="BQ28" s="1066"/>
    </row>
    <row r="29" spans="1:69">
      <c r="A29" s="64"/>
      <c r="B29" s="56" t="str">
        <f t="shared" si="6"/>
        <v/>
      </c>
      <c r="C29" s="65"/>
      <c r="D29" s="66"/>
      <c r="E29" s="65" t="s">
        <v>359</v>
      </c>
      <c r="F29" s="421" t="s">
        <v>333</v>
      </c>
      <c r="G29" s="67" t="s">
        <v>334</v>
      </c>
      <c r="H29" s="60">
        <v>552.6</v>
      </c>
      <c r="I29" s="549" t="s">
        <v>339</v>
      </c>
      <c r="J29" s="68">
        <v>8910</v>
      </c>
      <c r="K29" s="68">
        <v>11</v>
      </c>
      <c r="L29" s="68">
        <v>5610</v>
      </c>
      <c r="M29" s="68">
        <v>11</v>
      </c>
      <c r="N29" s="69">
        <f t="shared" si="0"/>
        <v>159720</v>
      </c>
      <c r="O29" s="493" t="s">
        <v>484</v>
      </c>
      <c r="P29" s="420"/>
      <c r="Q29" s="61"/>
      <c r="R29" s="69">
        <f t="shared" si="1"/>
        <v>0</v>
      </c>
      <c r="S29" s="65"/>
      <c r="T29" s="61"/>
      <c r="U29" s="61"/>
      <c r="V29" s="69">
        <f t="shared" si="2"/>
        <v>0</v>
      </c>
      <c r="W29" s="493"/>
      <c r="X29" s="1129"/>
      <c r="Y29" s="1130"/>
      <c r="Z29" s="1131"/>
      <c r="AA29" s="1057">
        <f t="shared" si="3"/>
        <v>0</v>
      </c>
      <c r="AB29" s="1067"/>
      <c r="AC29" s="63" t="str">
        <f t="shared" si="4"/>
        <v/>
      </c>
      <c r="AD29" s="1068">
        <f t="shared" si="4"/>
        <v>0</v>
      </c>
      <c r="AE29" s="1069"/>
      <c r="AF29" s="1070">
        <f t="shared" si="5"/>
        <v>0</v>
      </c>
      <c r="AG29" s="1070"/>
      <c r="AH29" s="1070"/>
      <c r="AI29" s="1070"/>
      <c r="AJ29" s="1070"/>
      <c r="AK29" s="1071"/>
      <c r="AL29" s="1031"/>
      <c r="AM29" s="1032"/>
      <c r="AN29" s="1033"/>
      <c r="AO29" s="1031"/>
      <c r="AP29" s="1032"/>
      <c r="AQ29" s="1033"/>
      <c r="AR29" s="1031"/>
      <c r="AS29" s="1032"/>
      <c r="AT29" s="1033"/>
      <c r="AU29" s="1031"/>
      <c r="AV29" s="1032"/>
      <c r="AW29" s="1033"/>
      <c r="AX29" s="1031"/>
      <c r="AY29" s="1032"/>
      <c r="AZ29" s="1033"/>
      <c r="BA29" s="1031"/>
      <c r="BB29" s="1032"/>
      <c r="BC29" s="1033"/>
      <c r="BD29" s="425">
        <f t="shared" si="7"/>
        <v>0</v>
      </c>
      <c r="BE29" s="1064"/>
      <c r="BF29" s="1065"/>
      <c r="BG29" s="1065"/>
      <c r="BH29" s="1065"/>
      <c r="BI29" s="1065"/>
      <c r="BJ29" s="1065"/>
      <c r="BK29" s="1065"/>
      <c r="BL29" s="1065"/>
      <c r="BM29" s="1065"/>
      <c r="BN29" s="1065"/>
      <c r="BO29" s="1065"/>
      <c r="BP29" s="1065"/>
      <c r="BQ29" s="1066"/>
    </row>
    <row r="30" spans="1:69">
      <c r="A30" s="64"/>
      <c r="B30" s="56" t="str">
        <f t="shared" si="6"/>
        <v/>
      </c>
      <c r="C30" s="65"/>
      <c r="D30" s="66"/>
      <c r="E30" s="65" t="s">
        <v>343</v>
      </c>
      <c r="F30" s="421" t="s">
        <v>348</v>
      </c>
      <c r="G30" s="67" t="s">
        <v>355</v>
      </c>
      <c r="H30" s="60">
        <v>20</v>
      </c>
      <c r="I30" s="549" t="s">
        <v>468</v>
      </c>
      <c r="J30" s="68"/>
      <c r="K30" s="68">
        <v>1</v>
      </c>
      <c r="L30" s="68"/>
      <c r="M30" s="68"/>
      <c r="N30" s="69">
        <f t="shared" si="0"/>
        <v>0</v>
      </c>
      <c r="O30" s="493"/>
      <c r="P30" s="420"/>
      <c r="Q30" s="61"/>
      <c r="R30" s="69">
        <f t="shared" si="1"/>
        <v>0</v>
      </c>
      <c r="S30" s="65"/>
      <c r="T30" s="61"/>
      <c r="U30" s="61"/>
      <c r="V30" s="69">
        <f t="shared" si="2"/>
        <v>0</v>
      </c>
      <c r="W30" s="493"/>
      <c r="X30" s="1129"/>
      <c r="Y30" s="1130"/>
      <c r="Z30" s="1131"/>
      <c r="AA30" s="1057">
        <f t="shared" si="3"/>
        <v>0</v>
      </c>
      <c r="AB30" s="1067"/>
      <c r="AC30" s="63" t="str">
        <f t="shared" si="4"/>
        <v/>
      </c>
      <c r="AD30" s="1068">
        <f t="shared" si="4"/>
        <v>0</v>
      </c>
      <c r="AE30" s="1069"/>
      <c r="AF30" s="1070">
        <f t="shared" si="5"/>
        <v>0</v>
      </c>
      <c r="AG30" s="1070"/>
      <c r="AH30" s="1070"/>
      <c r="AI30" s="1070"/>
      <c r="AJ30" s="1070"/>
      <c r="AK30" s="1071"/>
      <c r="AL30" s="1031"/>
      <c r="AM30" s="1032"/>
      <c r="AN30" s="1033"/>
      <c r="AO30" s="1031"/>
      <c r="AP30" s="1032"/>
      <c r="AQ30" s="1033"/>
      <c r="AR30" s="1031"/>
      <c r="AS30" s="1032"/>
      <c r="AT30" s="1033"/>
      <c r="AU30" s="1031"/>
      <c r="AV30" s="1032"/>
      <c r="AW30" s="1033"/>
      <c r="AX30" s="1031"/>
      <c r="AY30" s="1032"/>
      <c r="AZ30" s="1033"/>
      <c r="BA30" s="1031"/>
      <c r="BB30" s="1032"/>
      <c r="BC30" s="1033"/>
      <c r="BD30" s="425">
        <f t="shared" si="7"/>
        <v>0</v>
      </c>
      <c r="BE30" s="1064"/>
      <c r="BF30" s="1065"/>
      <c r="BG30" s="1065"/>
      <c r="BH30" s="1065"/>
      <c r="BI30" s="1065"/>
      <c r="BJ30" s="1065"/>
      <c r="BK30" s="1065"/>
      <c r="BL30" s="1065"/>
      <c r="BM30" s="1065"/>
      <c r="BN30" s="1065"/>
      <c r="BO30" s="1065"/>
      <c r="BP30" s="1065"/>
      <c r="BQ30" s="1066"/>
    </row>
    <row r="31" spans="1:69">
      <c r="A31" s="64"/>
      <c r="B31" s="56" t="str">
        <f t="shared" si="6"/>
        <v/>
      </c>
      <c r="C31" s="65"/>
      <c r="D31" s="66"/>
      <c r="E31" s="65" t="s">
        <v>355</v>
      </c>
      <c r="F31" s="421" t="s">
        <v>333</v>
      </c>
      <c r="G31" s="67" t="s">
        <v>334</v>
      </c>
      <c r="H31" s="60">
        <v>560</v>
      </c>
      <c r="I31" s="549" t="s">
        <v>468</v>
      </c>
      <c r="J31" s="68"/>
      <c r="K31" s="68">
        <v>1</v>
      </c>
      <c r="L31" s="68"/>
      <c r="M31" s="68"/>
      <c r="N31" s="69">
        <f t="shared" si="0"/>
        <v>0</v>
      </c>
      <c r="O31" s="493"/>
      <c r="P31" s="420"/>
      <c r="Q31" s="61"/>
      <c r="R31" s="69">
        <f t="shared" si="1"/>
        <v>0</v>
      </c>
      <c r="S31" s="65"/>
      <c r="T31" s="61"/>
      <c r="U31" s="61"/>
      <c r="V31" s="69">
        <f t="shared" si="2"/>
        <v>0</v>
      </c>
      <c r="W31" s="493"/>
      <c r="X31" s="1129"/>
      <c r="Y31" s="1130"/>
      <c r="Z31" s="1131"/>
      <c r="AA31" s="1057">
        <f t="shared" si="3"/>
        <v>0</v>
      </c>
      <c r="AB31" s="1067"/>
      <c r="AC31" s="63" t="str">
        <f t="shared" si="4"/>
        <v/>
      </c>
      <c r="AD31" s="1068">
        <f t="shared" si="4"/>
        <v>0</v>
      </c>
      <c r="AE31" s="1069"/>
      <c r="AF31" s="1070">
        <f t="shared" si="5"/>
        <v>0</v>
      </c>
      <c r="AG31" s="1070"/>
      <c r="AH31" s="1070"/>
      <c r="AI31" s="1070"/>
      <c r="AJ31" s="1070"/>
      <c r="AK31" s="1071"/>
      <c r="AL31" s="1031"/>
      <c r="AM31" s="1032"/>
      <c r="AN31" s="1033"/>
      <c r="AO31" s="1031"/>
      <c r="AP31" s="1032"/>
      <c r="AQ31" s="1033"/>
      <c r="AR31" s="1031"/>
      <c r="AS31" s="1032"/>
      <c r="AT31" s="1033"/>
      <c r="AU31" s="1031"/>
      <c r="AV31" s="1032"/>
      <c r="AW31" s="1033"/>
      <c r="AX31" s="1031"/>
      <c r="AY31" s="1032"/>
      <c r="AZ31" s="1033"/>
      <c r="BA31" s="1031"/>
      <c r="BB31" s="1032"/>
      <c r="BC31" s="1033"/>
      <c r="BD31" s="425">
        <f t="shared" si="7"/>
        <v>0</v>
      </c>
      <c r="BE31" s="1064"/>
      <c r="BF31" s="1065"/>
      <c r="BG31" s="1065"/>
      <c r="BH31" s="1065"/>
      <c r="BI31" s="1065"/>
      <c r="BJ31" s="1065"/>
      <c r="BK31" s="1065"/>
      <c r="BL31" s="1065"/>
      <c r="BM31" s="1065"/>
      <c r="BN31" s="1065"/>
      <c r="BO31" s="1065"/>
      <c r="BP31" s="1065"/>
      <c r="BQ31" s="1066"/>
    </row>
    <row r="32" spans="1:69">
      <c r="A32" s="64"/>
      <c r="B32" s="56" t="str">
        <f t="shared" ref="B32:B53" si="8">IF(A32,TEXT(A32,"aaa"),"")</f>
        <v/>
      </c>
      <c r="C32" s="65"/>
      <c r="D32" s="66"/>
      <c r="E32" s="65"/>
      <c r="F32" s="421"/>
      <c r="G32" s="67"/>
      <c r="H32" s="60"/>
      <c r="I32" s="549"/>
      <c r="J32" s="68"/>
      <c r="K32" s="68"/>
      <c r="L32" s="68"/>
      <c r="M32" s="68"/>
      <c r="N32" s="69">
        <f t="shared" ref="N32:N53" si="9">(J32*K32)+(L32*M32)</f>
        <v>0</v>
      </c>
      <c r="O32" s="493"/>
      <c r="P32" s="420"/>
      <c r="Q32" s="61"/>
      <c r="R32" s="69">
        <f t="shared" ref="R32:R53" si="10">P32*Q32</f>
        <v>0</v>
      </c>
      <c r="S32" s="65"/>
      <c r="T32" s="61"/>
      <c r="U32" s="61"/>
      <c r="V32" s="69">
        <f t="shared" ref="V32:V53" si="11">T32*U32</f>
        <v>0</v>
      </c>
      <c r="W32" s="493"/>
      <c r="X32" s="1129"/>
      <c r="Y32" s="1130"/>
      <c r="Z32" s="1131"/>
      <c r="AA32" s="1057">
        <f t="shared" si="3"/>
        <v>0</v>
      </c>
      <c r="AB32" s="1067"/>
      <c r="AC32" s="63" t="str">
        <f t="shared" si="4"/>
        <v/>
      </c>
      <c r="AD32" s="1068">
        <f t="shared" si="4"/>
        <v>0</v>
      </c>
      <c r="AE32" s="1069"/>
      <c r="AF32" s="1070">
        <f t="shared" si="5"/>
        <v>0</v>
      </c>
      <c r="AG32" s="1070"/>
      <c r="AH32" s="1070"/>
      <c r="AI32" s="1070"/>
      <c r="AJ32" s="1070"/>
      <c r="AK32" s="1071"/>
      <c r="AL32" s="1031"/>
      <c r="AM32" s="1032"/>
      <c r="AN32" s="1033"/>
      <c r="AO32" s="1031"/>
      <c r="AP32" s="1032"/>
      <c r="AQ32" s="1033"/>
      <c r="AR32" s="1031"/>
      <c r="AS32" s="1032"/>
      <c r="AT32" s="1033"/>
      <c r="AU32" s="1031"/>
      <c r="AV32" s="1032"/>
      <c r="AW32" s="1033"/>
      <c r="AX32" s="1031"/>
      <c r="AY32" s="1032"/>
      <c r="AZ32" s="1033"/>
      <c r="BA32" s="1031"/>
      <c r="BB32" s="1032"/>
      <c r="BC32" s="1033"/>
      <c r="BD32" s="425">
        <f t="shared" si="7"/>
        <v>0</v>
      </c>
      <c r="BE32" s="1064"/>
      <c r="BF32" s="1065"/>
      <c r="BG32" s="1065"/>
      <c r="BH32" s="1065"/>
      <c r="BI32" s="1065"/>
      <c r="BJ32" s="1065"/>
      <c r="BK32" s="1065"/>
      <c r="BL32" s="1065"/>
      <c r="BM32" s="1065"/>
      <c r="BN32" s="1065"/>
      <c r="BO32" s="1065"/>
      <c r="BP32" s="1065"/>
      <c r="BQ32" s="1066"/>
    </row>
    <row r="33" spans="1:69">
      <c r="A33" s="64"/>
      <c r="B33" s="56" t="str">
        <f t="shared" si="8"/>
        <v/>
      </c>
      <c r="C33" s="65"/>
      <c r="D33" s="66"/>
      <c r="E33" s="65"/>
      <c r="F33" s="421"/>
      <c r="G33" s="67"/>
      <c r="H33" s="60"/>
      <c r="I33" s="549"/>
      <c r="J33" s="68"/>
      <c r="K33" s="68"/>
      <c r="L33" s="68"/>
      <c r="M33" s="68"/>
      <c r="N33" s="69">
        <f t="shared" si="9"/>
        <v>0</v>
      </c>
      <c r="O33" s="493"/>
      <c r="P33" s="420"/>
      <c r="Q33" s="61"/>
      <c r="R33" s="69">
        <f t="shared" si="10"/>
        <v>0</v>
      </c>
      <c r="S33" s="65"/>
      <c r="T33" s="61"/>
      <c r="U33" s="61"/>
      <c r="V33" s="69">
        <f t="shared" si="11"/>
        <v>0</v>
      </c>
      <c r="W33" s="493"/>
      <c r="X33" s="1129"/>
      <c r="Y33" s="1130"/>
      <c r="Z33" s="1131"/>
      <c r="AA33" s="1057">
        <f t="shared" si="3"/>
        <v>0</v>
      </c>
      <c r="AB33" s="1067"/>
      <c r="AC33" s="63" t="str">
        <f t="shared" si="4"/>
        <v/>
      </c>
      <c r="AD33" s="1068">
        <f t="shared" si="4"/>
        <v>0</v>
      </c>
      <c r="AE33" s="1069"/>
      <c r="AF33" s="1070">
        <f t="shared" si="5"/>
        <v>0</v>
      </c>
      <c r="AG33" s="1070"/>
      <c r="AH33" s="1070"/>
      <c r="AI33" s="1070"/>
      <c r="AJ33" s="1070"/>
      <c r="AK33" s="1071"/>
      <c r="AL33" s="1031"/>
      <c r="AM33" s="1032"/>
      <c r="AN33" s="1033"/>
      <c r="AO33" s="1031"/>
      <c r="AP33" s="1032"/>
      <c r="AQ33" s="1033"/>
      <c r="AR33" s="1031"/>
      <c r="AS33" s="1032"/>
      <c r="AT33" s="1033"/>
      <c r="AU33" s="1031"/>
      <c r="AV33" s="1032"/>
      <c r="AW33" s="1033"/>
      <c r="AX33" s="1031"/>
      <c r="AY33" s="1032"/>
      <c r="AZ33" s="1033"/>
      <c r="BA33" s="1031"/>
      <c r="BB33" s="1032"/>
      <c r="BC33" s="1033"/>
      <c r="BD33" s="425">
        <f t="shared" si="7"/>
        <v>0</v>
      </c>
      <c r="BE33" s="1064"/>
      <c r="BF33" s="1065"/>
      <c r="BG33" s="1065"/>
      <c r="BH33" s="1065"/>
      <c r="BI33" s="1065"/>
      <c r="BJ33" s="1065"/>
      <c r="BK33" s="1065"/>
      <c r="BL33" s="1065"/>
      <c r="BM33" s="1065"/>
      <c r="BN33" s="1065"/>
      <c r="BO33" s="1065"/>
      <c r="BP33" s="1065"/>
      <c r="BQ33" s="1066"/>
    </row>
    <row r="34" spans="1:69">
      <c r="A34" s="64"/>
      <c r="B34" s="56" t="str">
        <f t="shared" si="8"/>
        <v/>
      </c>
      <c r="C34" s="65"/>
      <c r="D34" s="66"/>
      <c r="E34" s="65"/>
      <c r="F34" s="421"/>
      <c r="G34" s="67"/>
      <c r="H34" s="60"/>
      <c r="I34" s="549"/>
      <c r="J34" s="68"/>
      <c r="K34" s="68"/>
      <c r="L34" s="68"/>
      <c r="M34" s="68"/>
      <c r="N34" s="69">
        <f t="shared" si="9"/>
        <v>0</v>
      </c>
      <c r="O34" s="493"/>
      <c r="P34" s="420"/>
      <c r="Q34" s="61"/>
      <c r="R34" s="69">
        <f t="shared" si="10"/>
        <v>0</v>
      </c>
      <c r="S34" s="65"/>
      <c r="T34" s="61"/>
      <c r="U34" s="61"/>
      <c r="V34" s="69">
        <f t="shared" si="11"/>
        <v>0</v>
      </c>
      <c r="W34" s="493"/>
      <c r="X34" s="1129"/>
      <c r="Y34" s="1130"/>
      <c r="Z34" s="1131"/>
      <c r="AA34" s="1057">
        <f t="shared" si="3"/>
        <v>0</v>
      </c>
      <c r="AB34" s="1067"/>
      <c r="AC34" s="63" t="str">
        <f t="shared" si="4"/>
        <v/>
      </c>
      <c r="AD34" s="1068">
        <f t="shared" si="4"/>
        <v>0</v>
      </c>
      <c r="AE34" s="1069"/>
      <c r="AF34" s="1070">
        <f t="shared" si="5"/>
        <v>0</v>
      </c>
      <c r="AG34" s="1070"/>
      <c r="AH34" s="1070"/>
      <c r="AI34" s="1070"/>
      <c r="AJ34" s="1070"/>
      <c r="AK34" s="1071"/>
      <c r="AL34" s="1031"/>
      <c r="AM34" s="1032"/>
      <c r="AN34" s="1033"/>
      <c r="AO34" s="1031"/>
      <c r="AP34" s="1032"/>
      <c r="AQ34" s="1033"/>
      <c r="AR34" s="1031"/>
      <c r="AS34" s="1032"/>
      <c r="AT34" s="1033"/>
      <c r="AU34" s="1031"/>
      <c r="AV34" s="1032"/>
      <c r="AW34" s="1033"/>
      <c r="AX34" s="1031"/>
      <c r="AY34" s="1032"/>
      <c r="AZ34" s="1033"/>
      <c r="BA34" s="1031"/>
      <c r="BB34" s="1032"/>
      <c r="BC34" s="1033"/>
      <c r="BD34" s="425">
        <f t="shared" si="7"/>
        <v>0</v>
      </c>
      <c r="BE34" s="1064"/>
      <c r="BF34" s="1065"/>
      <c r="BG34" s="1065"/>
      <c r="BH34" s="1065"/>
      <c r="BI34" s="1065"/>
      <c r="BJ34" s="1065"/>
      <c r="BK34" s="1065"/>
      <c r="BL34" s="1065"/>
      <c r="BM34" s="1065"/>
      <c r="BN34" s="1065"/>
      <c r="BO34" s="1065"/>
      <c r="BP34" s="1065"/>
      <c r="BQ34" s="1066"/>
    </row>
    <row r="35" spans="1:69">
      <c r="A35" s="64"/>
      <c r="B35" s="56" t="str">
        <f t="shared" si="8"/>
        <v/>
      </c>
      <c r="C35" s="65"/>
      <c r="D35" s="66"/>
      <c r="E35" s="65"/>
      <c r="F35" s="421"/>
      <c r="G35" s="67"/>
      <c r="H35" s="60"/>
      <c r="I35" s="549"/>
      <c r="J35" s="68"/>
      <c r="K35" s="68"/>
      <c r="L35" s="68"/>
      <c r="M35" s="68"/>
      <c r="N35" s="69">
        <f t="shared" si="9"/>
        <v>0</v>
      </c>
      <c r="O35" s="493"/>
      <c r="P35" s="420"/>
      <c r="Q35" s="61"/>
      <c r="R35" s="69">
        <f t="shared" si="10"/>
        <v>0</v>
      </c>
      <c r="S35" s="65"/>
      <c r="T35" s="61"/>
      <c r="U35" s="61"/>
      <c r="V35" s="69">
        <f t="shared" si="11"/>
        <v>0</v>
      </c>
      <c r="W35" s="493"/>
      <c r="X35" s="1129"/>
      <c r="Y35" s="1130"/>
      <c r="Z35" s="1131"/>
      <c r="AA35" s="1057">
        <f t="shared" si="3"/>
        <v>0</v>
      </c>
      <c r="AB35" s="1067"/>
      <c r="AC35" s="63" t="str">
        <f t="shared" si="4"/>
        <v/>
      </c>
      <c r="AD35" s="1068">
        <f t="shared" si="4"/>
        <v>0</v>
      </c>
      <c r="AE35" s="1069"/>
      <c r="AF35" s="1070">
        <f t="shared" si="5"/>
        <v>0</v>
      </c>
      <c r="AG35" s="1070"/>
      <c r="AH35" s="1070"/>
      <c r="AI35" s="1070"/>
      <c r="AJ35" s="1070"/>
      <c r="AK35" s="1071"/>
      <c r="AL35" s="1031"/>
      <c r="AM35" s="1032"/>
      <c r="AN35" s="1033"/>
      <c r="AO35" s="1031"/>
      <c r="AP35" s="1032"/>
      <c r="AQ35" s="1033"/>
      <c r="AR35" s="1031"/>
      <c r="AS35" s="1032"/>
      <c r="AT35" s="1033"/>
      <c r="AU35" s="1031"/>
      <c r="AV35" s="1032"/>
      <c r="AW35" s="1033"/>
      <c r="AX35" s="1031"/>
      <c r="AY35" s="1032"/>
      <c r="AZ35" s="1033"/>
      <c r="BA35" s="1031"/>
      <c r="BB35" s="1032"/>
      <c r="BC35" s="1033"/>
      <c r="BD35" s="425">
        <f t="shared" si="7"/>
        <v>0</v>
      </c>
      <c r="BE35" s="1064"/>
      <c r="BF35" s="1065"/>
      <c r="BG35" s="1065"/>
      <c r="BH35" s="1065"/>
      <c r="BI35" s="1065"/>
      <c r="BJ35" s="1065"/>
      <c r="BK35" s="1065"/>
      <c r="BL35" s="1065"/>
      <c r="BM35" s="1065"/>
      <c r="BN35" s="1065"/>
      <c r="BO35" s="1065"/>
      <c r="BP35" s="1065"/>
      <c r="BQ35" s="1066"/>
    </row>
    <row r="36" spans="1:69">
      <c r="A36" s="64"/>
      <c r="B36" s="56" t="str">
        <f t="shared" si="8"/>
        <v/>
      </c>
      <c r="C36" s="65"/>
      <c r="D36" s="66"/>
      <c r="E36" s="65"/>
      <c r="F36" s="421"/>
      <c r="G36" s="67"/>
      <c r="H36" s="60"/>
      <c r="I36" s="549"/>
      <c r="J36" s="68"/>
      <c r="K36" s="68"/>
      <c r="L36" s="68"/>
      <c r="M36" s="68"/>
      <c r="N36" s="69">
        <f t="shared" si="9"/>
        <v>0</v>
      </c>
      <c r="O36" s="493"/>
      <c r="P36" s="420"/>
      <c r="Q36" s="61"/>
      <c r="R36" s="69">
        <f t="shared" si="10"/>
        <v>0</v>
      </c>
      <c r="S36" s="65"/>
      <c r="T36" s="61"/>
      <c r="U36" s="61"/>
      <c r="V36" s="69">
        <f t="shared" si="11"/>
        <v>0</v>
      </c>
      <c r="W36" s="493"/>
      <c r="X36" s="1129"/>
      <c r="Y36" s="1130"/>
      <c r="Z36" s="1131"/>
      <c r="AA36" s="1057">
        <f t="shared" si="3"/>
        <v>0</v>
      </c>
      <c r="AB36" s="1067"/>
      <c r="AC36" s="63" t="str">
        <f t="shared" si="4"/>
        <v/>
      </c>
      <c r="AD36" s="1068">
        <f t="shared" si="4"/>
        <v>0</v>
      </c>
      <c r="AE36" s="1069"/>
      <c r="AF36" s="1070">
        <f t="shared" si="5"/>
        <v>0</v>
      </c>
      <c r="AG36" s="1070"/>
      <c r="AH36" s="1070"/>
      <c r="AI36" s="1070"/>
      <c r="AJ36" s="1070"/>
      <c r="AK36" s="1071"/>
      <c r="AL36" s="1031"/>
      <c r="AM36" s="1032"/>
      <c r="AN36" s="1033"/>
      <c r="AO36" s="1031"/>
      <c r="AP36" s="1032"/>
      <c r="AQ36" s="1033"/>
      <c r="AR36" s="1031"/>
      <c r="AS36" s="1032"/>
      <c r="AT36" s="1033"/>
      <c r="AU36" s="1031"/>
      <c r="AV36" s="1032"/>
      <c r="AW36" s="1033"/>
      <c r="AX36" s="1031"/>
      <c r="AY36" s="1032"/>
      <c r="AZ36" s="1033"/>
      <c r="BA36" s="1031"/>
      <c r="BB36" s="1032"/>
      <c r="BC36" s="1033"/>
      <c r="BD36" s="425">
        <f t="shared" si="7"/>
        <v>0</v>
      </c>
      <c r="BE36" s="1064"/>
      <c r="BF36" s="1065"/>
      <c r="BG36" s="1065"/>
      <c r="BH36" s="1065"/>
      <c r="BI36" s="1065"/>
      <c r="BJ36" s="1065"/>
      <c r="BK36" s="1065"/>
      <c r="BL36" s="1065"/>
      <c r="BM36" s="1065"/>
      <c r="BN36" s="1065"/>
      <c r="BO36" s="1065"/>
      <c r="BP36" s="1065"/>
      <c r="BQ36" s="1066"/>
    </row>
    <row r="37" spans="1:69">
      <c r="A37" s="64"/>
      <c r="B37" s="56" t="str">
        <f t="shared" si="8"/>
        <v/>
      </c>
      <c r="C37" s="65"/>
      <c r="D37" s="66"/>
      <c r="E37" s="65"/>
      <c r="F37" s="421"/>
      <c r="G37" s="67"/>
      <c r="H37" s="60"/>
      <c r="I37" s="549"/>
      <c r="J37" s="68"/>
      <c r="K37" s="68"/>
      <c r="L37" s="68"/>
      <c r="M37" s="68"/>
      <c r="N37" s="69">
        <f t="shared" si="9"/>
        <v>0</v>
      </c>
      <c r="O37" s="493"/>
      <c r="P37" s="420"/>
      <c r="Q37" s="61"/>
      <c r="R37" s="69">
        <f t="shared" si="10"/>
        <v>0</v>
      </c>
      <c r="S37" s="65"/>
      <c r="T37" s="61"/>
      <c r="U37" s="61"/>
      <c r="V37" s="69">
        <f t="shared" si="11"/>
        <v>0</v>
      </c>
      <c r="W37" s="493"/>
      <c r="X37" s="1129"/>
      <c r="Y37" s="1130"/>
      <c r="Z37" s="1131"/>
      <c r="AA37" s="1057">
        <f t="shared" si="3"/>
        <v>0</v>
      </c>
      <c r="AB37" s="1067"/>
      <c r="AC37" s="63" t="str">
        <f t="shared" si="4"/>
        <v/>
      </c>
      <c r="AD37" s="1068">
        <f t="shared" si="4"/>
        <v>0</v>
      </c>
      <c r="AE37" s="1069"/>
      <c r="AF37" s="1070">
        <f t="shared" si="5"/>
        <v>0</v>
      </c>
      <c r="AG37" s="1070"/>
      <c r="AH37" s="1070"/>
      <c r="AI37" s="1070"/>
      <c r="AJ37" s="1070"/>
      <c r="AK37" s="1071"/>
      <c r="AL37" s="1031"/>
      <c r="AM37" s="1032"/>
      <c r="AN37" s="1033"/>
      <c r="AO37" s="1031"/>
      <c r="AP37" s="1032"/>
      <c r="AQ37" s="1033"/>
      <c r="AR37" s="1031"/>
      <c r="AS37" s="1032"/>
      <c r="AT37" s="1033"/>
      <c r="AU37" s="1031"/>
      <c r="AV37" s="1032"/>
      <c r="AW37" s="1033"/>
      <c r="AX37" s="1031"/>
      <c r="AY37" s="1032"/>
      <c r="AZ37" s="1033"/>
      <c r="BA37" s="1031"/>
      <c r="BB37" s="1032"/>
      <c r="BC37" s="1033"/>
      <c r="BD37" s="425">
        <f t="shared" si="7"/>
        <v>0</v>
      </c>
      <c r="BE37" s="1064"/>
      <c r="BF37" s="1065"/>
      <c r="BG37" s="1065"/>
      <c r="BH37" s="1065"/>
      <c r="BI37" s="1065"/>
      <c r="BJ37" s="1065"/>
      <c r="BK37" s="1065"/>
      <c r="BL37" s="1065"/>
      <c r="BM37" s="1065"/>
      <c r="BN37" s="1065"/>
      <c r="BO37" s="1065"/>
      <c r="BP37" s="1065"/>
      <c r="BQ37" s="1066"/>
    </row>
    <row r="38" spans="1:69">
      <c r="A38" s="64"/>
      <c r="B38" s="56" t="str">
        <f t="shared" si="8"/>
        <v/>
      </c>
      <c r="C38" s="65"/>
      <c r="D38" s="66"/>
      <c r="E38" s="65"/>
      <c r="F38" s="421"/>
      <c r="G38" s="67"/>
      <c r="H38" s="60"/>
      <c r="I38" s="549"/>
      <c r="J38" s="68"/>
      <c r="K38" s="68"/>
      <c r="L38" s="68"/>
      <c r="M38" s="68"/>
      <c r="N38" s="69">
        <f t="shared" si="9"/>
        <v>0</v>
      </c>
      <c r="O38" s="493"/>
      <c r="P38" s="420"/>
      <c r="Q38" s="61"/>
      <c r="R38" s="69">
        <f t="shared" si="10"/>
        <v>0</v>
      </c>
      <c r="S38" s="65"/>
      <c r="T38" s="61"/>
      <c r="U38" s="61"/>
      <c r="V38" s="69">
        <f t="shared" si="11"/>
        <v>0</v>
      </c>
      <c r="W38" s="493"/>
      <c r="X38" s="1129"/>
      <c r="Y38" s="1130"/>
      <c r="Z38" s="1131"/>
      <c r="AA38" s="1063">
        <f t="shared" si="3"/>
        <v>0</v>
      </c>
      <c r="AB38" s="1057"/>
      <c r="AC38" s="63" t="str">
        <f t="shared" si="4"/>
        <v/>
      </c>
      <c r="AD38" s="1058">
        <f t="shared" si="4"/>
        <v>0</v>
      </c>
      <c r="AE38" s="1059"/>
      <c r="AF38" s="1060">
        <f t="shared" si="5"/>
        <v>0</v>
      </c>
      <c r="AG38" s="1061"/>
      <c r="AH38" s="1061"/>
      <c r="AI38" s="1061"/>
      <c r="AJ38" s="1061"/>
      <c r="AK38" s="1062"/>
      <c r="AL38" s="1031"/>
      <c r="AM38" s="1032"/>
      <c r="AN38" s="1033"/>
      <c r="AO38" s="1031"/>
      <c r="AP38" s="1032"/>
      <c r="AQ38" s="1033"/>
      <c r="AR38" s="1031"/>
      <c r="AS38" s="1032"/>
      <c r="AT38" s="1033"/>
      <c r="AU38" s="1031"/>
      <c r="AV38" s="1032"/>
      <c r="AW38" s="1033"/>
      <c r="AX38" s="1031"/>
      <c r="AY38" s="1032"/>
      <c r="AZ38" s="1033"/>
      <c r="BA38" s="1031"/>
      <c r="BB38" s="1032"/>
      <c r="BC38" s="1033"/>
      <c r="BD38" s="425">
        <f t="shared" si="7"/>
        <v>0</v>
      </c>
      <c r="BE38" s="1034"/>
      <c r="BF38" s="1035"/>
      <c r="BG38" s="1035"/>
      <c r="BH38" s="1035"/>
      <c r="BI38" s="1035"/>
      <c r="BJ38" s="1035"/>
      <c r="BK38" s="1035"/>
      <c r="BL38" s="1035"/>
      <c r="BM38" s="1035"/>
      <c r="BN38" s="1035"/>
      <c r="BO38" s="1035"/>
      <c r="BP38" s="1035"/>
      <c r="BQ38" s="1036"/>
    </row>
    <row r="39" spans="1:69">
      <c r="A39" s="64"/>
      <c r="B39" s="56" t="str">
        <f t="shared" si="8"/>
        <v/>
      </c>
      <c r="C39" s="65"/>
      <c r="D39" s="66"/>
      <c r="E39" s="65"/>
      <c r="F39" s="421"/>
      <c r="G39" s="67"/>
      <c r="H39" s="60"/>
      <c r="I39" s="549"/>
      <c r="J39" s="68"/>
      <c r="K39" s="68"/>
      <c r="L39" s="68"/>
      <c r="M39" s="68"/>
      <c r="N39" s="69">
        <f t="shared" si="9"/>
        <v>0</v>
      </c>
      <c r="O39" s="493"/>
      <c r="P39" s="420"/>
      <c r="Q39" s="61"/>
      <c r="R39" s="69">
        <f t="shared" si="10"/>
        <v>0</v>
      </c>
      <c r="S39" s="65"/>
      <c r="T39" s="61"/>
      <c r="U39" s="61"/>
      <c r="V39" s="69">
        <f t="shared" si="11"/>
        <v>0</v>
      </c>
      <c r="W39" s="493"/>
      <c r="X39" s="1129"/>
      <c r="Y39" s="1130"/>
      <c r="Z39" s="1131"/>
      <c r="AA39" s="1063">
        <f t="shared" si="3"/>
        <v>0</v>
      </c>
      <c r="AB39" s="1057"/>
      <c r="AC39" s="63" t="str">
        <f t="shared" si="4"/>
        <v/>
      </c>
      <c r="AD39" s="1058">
        <f t="shared" si="4"/>
        <v>0</v>
      </c>
      <c r="AE39" s="1059"/>
      <c r="AF39" s="1060">
        <f t="shared" si="5"/>
        <v>0</v>
      </c>
      <c r="AG39" s="1061"/>
      <c r="AH39" s="1061"/>
      <c r="AI39" s="1061"/>
      <c r="AJ39" s="1061"/>
      <c r="AK39" s="1062"/>
      <c r="AL39" s="1031"/>
      <c r="AM39" s="1032"/>
      <c r="AN39" s="1033"/>
      <c r="AO39" s="1031"/>
      <c r="AP39" s="1032"/>
      <c r="AQ39" s="1033"/>
      <c r="AR39" s="1031"/>
      <c r="AS39" s="1032"/>
      <c r="AT39" s="1033"/>
      <c r="AU39" s="1031"/>
      <c r="AV39" s="1032"/>
      <c r="AW39" s="1033"/>
      <c r="AX39" s="1031"/>
      <c r="AY39" s="1032"/>
      <c r="AZ39" s="1033"/>
      <c r="BA39" s="1031"/>
      <c r="BB39" s="1032"/>
      <c r="BC39" s="1033"/>
      <c r="BD39" s="425">
        <f t="shared" si="7"/>
        <v>0</v>
      </c>
      <c r="BE39" s="1034"/>
      <c r="BF39" s="1035"/>
      <c r="BG39" s="1035"/>
      <c r="BH39" s="1035"/>
      <c r="BI39" s="1035"/>
      <c r="BJ39" s="1035"/>
      <c r="BK39" s="1035"/>
      <c r="BL39" s="1035"/>
      <c r="BM39" s="1035"/>
      <c r="BN39" s="1035"/>
      <c r="BO39" s="1035"/>
      <c r="BP39" s="1035"/>
      <c r="BQ39" s="1036"/>
    </row>
    <row r="40" spans="1:69">
      <c r="A40" s="64"/>
      <c r="B40" s="56" t="str">
        <f t="shared" si="8"/>
        <v/>
      </c>
      <c r="C40" s="65"/>
      <c r="D40" s="66"/>
      <c r="E40" s="65"/>
      <c r="F40" s="421"/>
      <c r="G40" s="67"/>
      <c r="H40" s="60"/>
      <c r="I40" s="549"/>
      <c r="J40" s="68"/>
      <c r="K40" s="68"/>
      <c r="L40" s="68"/>
      <c r="M40" s="68"/>
      <c r="N40" s="69">
        <f t="shared" si="9"/>
        <v>0</v>
      </c>
      <c r="O40" s="493"/>
      <c r="P40" s="420"/>
      <c r="Q40" s="61"/>
      <c r="R40" s="69">
        <f t="shared" si="10"/>
        <v>0</v>
      </c>
      <c r="S40" s="65"/>
      <c r="T40" s="61"/>
      <c r="U40" s="61"/>
      <c r="V40" s="69">
        <f t="shared" si="11"/>
        <v>0</v>
      </c>
      <c r="W40" s="493"/>
      <c r="X40" s="1129"/>
      <c r="Y40" s="1130"/>
      <c r="Z40" s="1131"/>
      <c r="AA40" s="1063">
        <f t="shared" si="3"/>
        <v>0</v>
      </c>
      <c r="AB40" s="1057"/>
      <c r="AC40" s="63" t="str">
        <f t="shared" si="4"/>
        <v/>
      </c>
      <c r="AD40" s="1058">
        <f t="shared" si="4"/>
        <v>0</v>
      </c>
      <c r="AE40" s="1059"/>
      <c r="AF40" s="1060">
        <f t="shared" si="5"/>
        <v>0</v>
      </c>
      <c r="AG40" s="1061"/>
      <c r="AH40" s="1061"/>
      <c r="AI40" s="1061"/>
      <c r="AJ40" s="1061"/>
      <c r="AK40" s="1062"/>
      <c r="AL40" s="1031"/>
      <c r="AM40" s="1032"/>
      <c r="AN40" s="1033"/>
      <c r="AO40" s="1031"/>
      <c r="AP40" s="1032"/>
      <c r="AQ40" s="1033"/>
      <c r="AR40" s="1031"/>
      <c r="AS40" s="1032"/>
      <c r="AT40" s="1033"/>
      <c r="AU40" s="1031"/>
      <c r="AV40" s="1032"/>
      <c r="AW40" s="1033"/>
      <c r="AX40" s="1031"/>
      <c r="AY40" s="1032"/>
      <c r="AZ40" s="1033"/>
      <c r="BA40" s="1031"/>
      <c r="BB40" s="1032"/>
      <c r="BC40" s="1033"/>
      <c r="BD40" s="425">
        <f t="shared" si="7"/>
        <v>0</v>
      </c>
      <c r="BE40" s="1034"/>
      <c r="BF40" s="1035"/>
      <c r="BG40" s="1035"/>
      <c r="BH40" s="1035"/>
      <c r="BI40" s="1035"/>
      <c r="BJ40" s="1035"/>
      <c r="BK40" s="1035"/>
      <c r="BL40" s="1035"/>
      <c r="BM40" s="1035"/>
      <c r="BN40" s="1035"/>
      <c r="BO40" s="1035"/>
      <c r="BP40" s="1035"/>
      <c r="BQ40" s="1036"/>
    </row>
    <row r="41" spans="1:69">
      <c r="A41" s="64"/>
      <c r="B41" s="56" t="str">
        <f t="shared" si="8"/>
        <v/>
      </c>
      <c r="C41" s="65"/>
      <c r="D41" s="66"/>
      <c r="E41" s="65"/>
      <c r="F41" s="421"/>
      <c r="G41" s="67"/>
      <c r="H41" s="60"/>
      <c r="I41" s="549"/>
      <c r="J41" s="68"/>
      <c r="K41" s="68"/>
      <c r="L41" s="68"/>
      <c r="M41" s="68"/>
      <c r="N41" s="69">
        <f t="shared" si="9"/>
        <v>0</v>
      </c>
      <c r="O41" s="493"/>
      <c r="P41" s="420"/>
      <c r="Q41" s="61"/>
      <c r="R41" s="69">
        <f t="shared" si="10"/>
        <v>0</v>
      </c>
      <c r="S41" s="65"/>
      <c r="T41" s="61"/>
      <c r="U41" s="61"/>
      <c r="V41" s="69">
        <f t="shared" si="11"/>
        <v>0</v>
      </c>
      <c r="W41" s="493"/>
      <c r="X41" s="1129"/>
      <c r="Y41" s="1130"/>
      <c r="Z41" s="1131"/>
      <c r="AA41" s="1063">
        <f t="shared" si="3"/>
        <v>0</v>
      </c>
      <c r="AB41" s="1057"/>
      <c r="AC41" s="63" t="str">
        <f t="shared" si="4"/>
        <v/>
      </c>
      <c r="AD41" s="1058">
        <f t="shared" si="4"/>
        <v>0</v>
      </c>
      <c r="AE41" s="1059"/>
      <c r="AF41" s="1060">
        <f t="shared" si="5"/>
        <v>0</v>
      </c>
      <c r="AG41" s="1061"/>
      <c r="AH41" s="1061"/>
      <c r="AI41" s="1061"/>
      <c r="AJ41" s="1061"/>
      <c r="AK41" s="1062"/>
      <c r="AL41" s="1031"/>
      <c r="AM41" s="1032"/>
      <c r="AN41" s="1033"/>
      <c r="AO41" s="1031"/>
      <c r="AP41" s="1032"/>
      <c r="AQ41" s="1033"/>
      <c r="AR41" s="1031"/>
      <c r="AS41" s="1032"/>
      <c r="AT41" s="1033"/>
      <c r="AU41" s="1031"/>
      <c r="AV41" s="1032"/>
      <c r="AW41" s="1033"/>
      <c r="AX41" s="1031"/>
      <c r="AY41" s="1032"/>
      <c r="AZ41" s="1033"/>
      <c r="BA41" s="1031"/>
      <c r="BB41" s="1032"/>
      <c r="BC41" s="1033"/>
      <c r="BD41" s="425">
        <f t="shared" si="7"/>
        <v>0</v>
      </c>
      <c r="BE41" s="1034"/>
      <c r="BF41" s="1035"/>
      <c r="BG41" s="1035"/>
      <c r="BH41" s="1035"/>
      <c r="BI41" s="1035"/>
      <c r="BJ41" s="1035"/>
      <c r="BK41" s="1035"/>
      <c r="BL41" s="1035"/>
      <c r="BM41" s="1035"/>
      <c r="BN41" s="1035"/>
      <c r="BO41" s="1035"/>
      <c r="BP41" s="1035"/>
      <c r="BQ41" s="1036"/>
    </row>
    <row r="42" spans="1:69">
      <c r="A42" s="70"/>
      <c r="B42" s="56" t="str">
        <f t="shared" si="8"/>
        <v/>
      </c>
      <c r="C42" s="71"/>
      <c r="D42" s="72"/>
      <c r="E42" s="71"/>
      <c r="F42" s="421"/>
      <c r="G42" s="73"/>
      <c r="H42" s="60"/>
      <c r="I42" s="549"/>
      <c r="J42" s="68"/>
      <c r="K42" s="68"/>
      <c r="L42" s="68"/>
      <c r="M42" s="68"/>
      <c r="N42" s="69">
        <f t="shared" si="9"/>
        <v>0</v>
      </c>
      <c r="O42" s="493"/>
      <c r="P42" s="420"/>
      <c r="Q42" s="61"/>
      <c r="R42" s="69">
        <f t="shared" si="10"/>
        <v>0</v>
      </c>
      <c r="S42" s="65"/>
      <c r="T42" s="61"/>
      <c r="U42" s="61"/>
      <c r="V42" s="69">
        <f t="shared" si="11"/>
        <v>0</v>
      </c>
      <c r="W42" s="497"/>
      <c r="X42" s="1129"/>
      <c r="Y42" s="1130"/>
      <c r="Z42" s="1131"/>
      <c r="AA42" s="1063">
        <f t="shared" si="3"/>
        <v>0</v>
      </c>
      <c r="AB42" s="1057"/>
      <c r="AC42" s="63" t="str">
        <f t="shared" si="4"/>
        <v/>
      </c>
      <c r="AD42" s="1058">
        <f t="shared" si="4"/>
        <v>0</v>
      </c>
      <c r="AE42" s="1059"/>
      <c r="AF42" s="1060">
        <f t="shared" si="5"/>
        <v>0</v>
      </c>
      <c r="AG42" s="1061"/>
      <c r="AH42" s="1061"/>
      <c r="AI42" s="1061"/>
      <c r="AJ42" s="1061"/>
      <c r="AK42" s="1062"/>
      <c r="AL42" s="1031"/>
      <c r="AM42" s="1032"/>
      <c r="AN42" s="1033"/>
      <c r="AO42" s="1031"/>
      <c r="AP42" s="1032"/>
      <c r="AQ42" s="1033"/>
      <c r="AR42" s="1031"/>
      <c r="AS42" s="1032"/>
      <c r="AT42" s="1033"/>
      <c r="AU42" s="1031"/>
      <c r="AV42" s="1032"/>
      <c r="AW42" s="1033"/>
      <c r="AX42" s="1031"/>
      <c r="AY42" s="1032"/>
      <c r="AZ42" s="1033"/>
      <c r="BA42" s="1031"/>
      <c r="BB42" s="1032"/>
      <c r="BC42" s="1033"/>
      <c r="BD42" s="425">
        <f t="shared" si="7"/>
        <v>0</v>
      </c>
      <c r="BE42" s="1034"/>
      <c r="BF42" s="1035"/>
      <c r="BG42" s="1035"/>
      <c r="BH42" s="1035"/>
      <c r="BI42" s="1035"/>
      <c r="BJ42" s="1035"/>
      <c r="BK42" s="1035"/>
      <c r="BL42" s="1035"/>
      <c r="BM42" s="1035"/>
      <c r="BN42" s="1035"/>
      <c r="BO42" s="1035"/>
      <c r="BP42" s="1035"/>
      <c r="BQ42" s="1036"/>
    </row>
    <row r="43" spans="1:69">
      <c r="A43" s="70"/>
      <c r="B43" s="56" t="str">
        <f t="shared" si="8"/>
        <v/>
      </c>
      <c r="C43" s="71"/>
      <c r="D43" s="72"/>
      <c r="E43" s="71"/>
      <c r="F43" s="421"/>
      <c r="G43" s="73"/>
      <c r="H43" s="60"/>
      <c r="I43" s="549"/>
      <c r="J43" s="68"/>
      <c r="K43" s="68"/>
      <c r="L43" s="68"/>
      <c r="M43" s="68"/>
      <c r="N43" s="69">
        <f t="shared" si="9"/>
        <v>0</v>
      </c>
      <c r="O43" s="493"/>
      <c r="P43" s="420"/>
      <c r="Q43" s="61"/>
      <c r="R43" s="69">
        <f t="shared" si="10"/>
        <v>0</v>
      </c>
      <c r="S43" s="65"/>
      <c r="T43" s="61"/>
      <c r="U43" s="61"/>
      <c r="V43" s="69">
        <f t="shared" si="11"/>
        <v>0</v>
      </c>
      <c r="W43" s="493"/>
      <c r="X43" s="1129"/>
      <c r="Y43" s="1130"/>
      <c r="Z43" s="1131"/>
      <c r="AA43" s="1056">
        <f t="shared" si="3"/>
        <v>0</v>
      </c>
      <c r="AB43" s="1057"/>
      <c r="AC43" s="63" t="str">
        <f t="shared" si="4"/>
        <v/>
      </c>
      <c r="AD43" s="1058">
        <f t="shared" si="4"/>
        <v>0</v>
      </c>
      <c r="AE43" s="1059"/>
      <c r="AF43" s="1060">
        <f t="shared" si="5"/>
        <v>0</v>
      </c>
      <c r="AG43" s="1061"/>
      <c r="AH43" s="1061"/>
      <c r="AI43" s="1061"/>
      <c r="AJ43" s="1061"/>
      <c r="AK43" s="1062"/>
      <c r="AL43" s="1031"/>
      <c r="AM43" s="1032"/>
      <c r="AN43" s="1033"/>
      <c r="AO43" s="1031"/>
      <c r="AP43" s="1032"/>
      <c r="AQ43" s="1033"/>
      <c r="AR43" s="1031"/>
      <c r="AS43" s="1032"/>
      <c r="AT43" s="1033"/>
      <c r="AU43" s="1031"/>
      <c r="AV43" s="1032"/>
      <c r="AW43" s="1033"/>
      <c r="AX43" s="1031"/>
      <c r="AY43" s="1032"/>
      <c r="AZ43" s="1033"/>
      <c r="BA43" s="1031"/>
      <c r="BB43" s="1032"/>
      <c r="BC43" s="1033"/>
      <c r="BD43" s="425">
        <f t="shared" si="7"/>
        <v>0</v>
      </c>
      <c r="BE43" s="1034"/>
      <c r="BF43" s="1035"/>
      <c r="BG43" s="1035"/>
      <c r="BH43" s="1035"/>
      <c r="BI43" s="1035"/>
      <c r="BJ43" s="1035"/>
      <c r="BK43" s="1035"/>
      <c r="BL43" s="1035"/>
      <c r="BM43" s="1035"/>
      <c r="BN43" s="1035"/>
      <c r="BO43" s="1035"/>
      <c r="BP43" s="1035"/>
      <c r="BQ43" s="1036"/>
    </row>
    <row r="44" spans="1:69">
      <c r="A44" s="70"/>
      <c r="B44" s="56" t="str">
        <f t="shared" si="8"/>
        <v/>
      </c>
      <c r="C44" s="71"/>
      <c r="D44" s="72"/>
      <c r="E44" s="71"/>
      <c r="F44" s="421"/>
      <c r="G44" s="73"/>
      <c r="H44" s="60"/>
      <c r="I44" s="549"/>
      <c r="J44" s="68"/>
      <c r="K44" s="68"/>
      <c r="L44" s="68"/>
      <c r="M44" s="68"/>
      <c r="N44" s="69">
        <f t="shared" si="9"/>
        <v>0</v>
      </c>
      <c r="O44" s="493"/>
      <c r="P44" s="420"/>
      <c r="Q44" s="61"/>
      <c r="R44" s="69">
        <f t="shared" si="10"/>
        <v>0</v>
      </c>
      <c r="S44" s="65"/>
      <c r="T44" s="61"/>
      <c r="U44" s="61"/>
      <c r="V44" s="69">
        <f t="shared" si="11"/>
        <v>0</v>
      </c>
      <c r="W44" s="497"/>
      <c r="X44" s="1129"/>
      <c r="Y44" s="1130"/>
      <c r="Z44" s="1131"/>
      <c r="AA44" s="1056">
        <f t="shared" si="3"/>
        <v>0</v>
      </c>
      <c r="AB44" s="1057"/>
      <c r="AC44" s="63" t="str">
        <f t="shared" si="4"/>
        <v/>
      </c>
      <c r="AD44" s="1058">
        <f t="shared" si="4"/>
        <v>0</v>
      </c>
      <c r="AE44" s="1059"/>
      <c r="AF44" s="1060">
        <f t="shared" si="5"/>
        <v>0</v>
      </c>
      <c r="AG44" s="1061"/>
      <c r="AH44" s="1061"/>
      <c r="AI44" s="1061"/>
      <c r="AJ44" s="1061"/>
      <c r="AK44" s="1062"/>
      <c r="AL44" s="1031"/>
      <c r="AM44" s="1032"/>
      <c r="AN44" s="1033"/>
      <c r="AO44" s="1031"/>
      <c r="AP44" s="1032"/>
      <c r="AQ44" s="1033"/>
      <c r="AR44" s="1031"/>
      <c r="AS44" s="1032"/>
      <c r="AT44" s="1033"/>
      <c r="AU44" s="1031"/>
      <c r="AV44" s="1032"/>
      <c r="AW44" s="1033"/>
      <c r="AX44" s="1031"/>
      <c r="AY44" s="1032"/>
      <c r="AZ44" s="1033"/>
      <c r="BA44" s="1031"/>
      <c r="BB44" s="1032"/>
      <c r="BC44" s="1033"/>
      <c r="BD44" s="425">
        <f t="shared" si="7"/>
        <v>0</v>
      </c>
      <c r="BE44" s="1034"/>
      <c r="BF44" s="1035"/>
      <c r="BG44" s="1035"/>
      <c r="BH44" s="1035"/>
      <c r="BI44" s="1035"/>
      <c r="BJ44" s="1035"/>
      <c r="BK44" s="1035"/>
      <c r="BL44" s="1035"/>
      <c r="BM44" s="1035"/>
      <c r="BN44" s="1035"/>
      <c r="BO44" s="1035"/>
      <c r="BP44" s="1035"/>
      <c r="BQ44" s="1036"/>
    </row>
    <row r="45" spans="1:69">
      <c r="A45" s="70"/>
      <c r="B45" s="56" t="str">
        <f t="shared" si="8"/>
        <v/>
      </c>
      <c r="C45" s="71"/>
      <c r="D45" s="72"/>
      <c r="E45" s="71"/>
      <c r="F45" s="421"/>
      <c r="G45" s="73"/>
      <c r="H45" s="60"/>
      <c r="I45" s="549"/>
      <c r="J45" s="68"/>
      <c r="K45" s="68"/>
      <c r="L45" s="68"/>
      <c r="M45" s="68"/>
      <c r="N45" s="69">
        <f t="shared" si="9"/>
        <v>0</v>
      </c>
      <c r="O45" s="493"/>
      <c r="P45" s="420"/>
      <c r="Q45" s="61"/>
      <c r="R45" s="69">
        <f t="shared" si="10"/>
        <v>0</v>
      </c>
      <c r="S45" s="65"/>
      <c r="T45" s="61"/>
      <c r="U45" s="61"/>
      <c r="V45" s="69">
        <f t="shared" si="11"/>
        <v>0</v>
      </c>
      <c r="W45" s="497"/>
      <c r="X45" s="1129"/>
      <c r="Y45" s="1130"/>
      <c r="Z45" s="1131"/>
      <c r="AA45" s="1056">
        <f t="shared" si="3"/>
        <v>0</v>
      </c>
      <c r="AB45" s="1057"/>
      <c r="AC45" s="63" t="str">
        <f t="shared" si="4"/>
        <v/>
      </c>
      <c r="AD45" s="1058">
        <f t="shared" si="4"/>
        <v>0</v>
      </c>
      <c r="AE45" s="1059"/>
      <c r="AF45" s="1060">
        <f t="shared" si="5"/>
        <v>0</v>
      </c>
      <c r="AG45" s="1061"/>
      <c r="AH45" s="1061"/>
      <c r="AI45" s="1061"/>
      <c r="AJ45" s="1061"/>
      <c r="AK45" s="1062"/>
      <c r="AL45" s="1031"/>
      <c r="AM45" s="1032"/>
      <c r="AN45" s="1033"/>
      <c r="AO45" s="1031"/>
      <c r="AP45" s="1032"/>
      <c r="AQ45" s="1033"/>
      <c r="AR45" s="1031"/>
      <c r="AS45" s="1032"/>
      <c r="AT45" s="1033"/>
      <c r="AU45" s="1031"/>
      <c r="AV45" s="1032"/>
      <c r="AW45" s="1033"/>
      <c r="AX45" s="1031"/>
      <c r="AY45" s="1032"/>
      <c r="AZ45" s="1033"/>
      <c r="BA45" s="1031"/>
      <c r="BB45" s="1032"/>
      <c r="BC45" s="1033"/>
      <c r="BD45" s="425">
        <f t="shared" si="7"/>
        <v>0</v>
      </c>
      <c r="BE45" s="1034"/>
      <c r="BF45" s="1035"/>
      <c r="BG45" s="1035"/>
      <c r="BH45" s="1035"/>
      <c r="BI45" s="1035"/>
      <c r="BJ45" s="1035"/>
      <c r="BK45" s="1035"/>
      <c r="BL45" s="1035"/>
      <c r="BM45" s="1035"/>
      <c r="BN45" s="1035"/>
      <c r="BO45" s="1035"/>
      <c r="BP45" s="1035"/>
      <c r="BQ45" s="1036"/>
    </row>
    <row r="46" spans="1:69">
      <c r="A46" s="70"/>
      <c r="B46" s="56" t="str">
        <f t="shared" si="8"/>
        <v/>
      </c>
      <c r="C46" s="71"/>
      <c r="D46" s="72"/>
      <c r="E46" s="71"/>
      <c r="F46" s="421"/>
      <c r="G46" s="73"/>
      <c r="H46" s="60"/>
      <c r="I46" s="549"/>
      <c r="J46" s="68"/>
      <c r="K46" s="68"/>
      <c r="L46" s="68"/>
      <c r="M46" s="68"/>
      <c r="N46" s="69">
        <f t="shared" si="9"/>
        <v>0</v>
      </c>
      <c r="O46" s="493"/>
      <c r="P46" s="420"/>
      <c r="Q46" s="61"/>
      <c r="R46" s="69">
        <f t="shared" si="10"/>
        <v>0</v>
      </c>
      <c r="S46" s="65"/>
      <c r="T46" s="61"/>
      <c r="U46" s="61"/>
      <c r="V46" s="69">
        <f t="shared" si="11"/>
        <v>0</v>
      </c>
      <c r="W46" s="497"/>
      <c r="X46" s="1129"/>
      <c r="Y46" s="1130"/>
      <c r="Z46" s="1131"/>
      <c r="AA46" s="1056">
        <f t="shared" si="3"/>
        <v>0</v>
      </c>
      <c r="AB46" s="1057"/>
      <c r="AC46" s="63" t="str">
        <f t="shared" si="4"/>
        <v/>
      </c>
      <c r="AD46" s="1058">
        <f t="shared" si="4"/>
        <v>0</v>
      </c>
      <c r="AE46" s="1059"/>
      <c r="AF46" s="1060">
        <f t="shared" si="5"/>
        <v>0</v>
      </c>
      <c r="AG46" s="1061"/>
      <c r="AH46" s="1061"/>
      <c r="AI46" s="1061"/>
      <c r="AJ46" s="1061"/>
      <c r="AK46" s="1062"/>
      <c r="AL46" s="1031"/>
      <c r="AM46" s="1032"/>
      <c r="AN46" s="1033"/>
      <c r="AO46" s="1031"/>
      <c r="AP46" s="1032"/>
      <c r="AQ46" s="1033"/>
      <c r="AR46" s="1031"/>
      <c r="AS46" s="1032"/>
      <c r="AT46" s="1033"/>
      <c r="AU46" s="1031"/>
      <c r="AV46" s="1032"/>
      <c r="AW46" s="1033"/>
      <c r="AX46" s="1031"/>
      <c r="AY46" s="1032"/>
      <c r="AZ46" s="1033"/>
      <c r="BA46" s="1031"/>
      <c r="BB46" s="1032"/>
      <c r="BC46" s="1033"/>
      <c r="BD46" s="425">
        <f t="shared" si="7"/>
        <v>0</v>
      </c>
      <c r="BE46" s="1034"/>
      <c r="BF46" s="1035"/>
      <c r="BG46" s="1035"/>
      <c r="BH46" s="1035"/>
      <c r="BI46" s="1035"/>
      <c r="BJ46" s="1035"/>
      <c r="BK46" s="1035"/>
      <c r="BL46" s="1035"/>
      <c r="BM46" s="1035"/>
      <c r="BN46" s="1035"/>
      <c r="BO46" s="1035"/>
      <c r="BP46" s="1035"/>
      <c r="BQ46" s="1036"/>
    </row>
    <row r="47" spans="1:69">
      <c r="A47" s="70"/>
      <c r="B47" s="56" t="str">
        <f t="shared" si="8"/>
        <v/>
      </c>
      <c r="C47" s="71"/>
      <c r="D47" s="72"/>
      <c r="E47" s="71"/>
      <c r="F47" s="421"/>
      <c r="G47" s="73"/>
      <c r="H47" s="60"/>
      <c r="I47" s="549"/>
      <c r="J47" s="68"/>
      <c r="K47" s="68"/>
      <c r="L47" s="68"/>
      <c r="M47" s="68"/>
      <c r="N47" s="69">
        <f t="shared" si="9"/>
        <v>0</v>
      </c>
      <c r="O47" s="493"/>
      <c r="P47" s="420"/>
      <c r="Q47" s="61"/>
      <c r="R47" s="69">
        <f t="shared" si="10"/>
        <v>0</v>
      </c>
      <c r="S47" s="65"/>
      <c r="T47" s="61"/>
      <c r="U47" s="61"/>
      <c r="V47" s="69">
        <f t="shared" si="11"/>
        <v>0</v>
      </c>
      <c r="W47" s="497"/>
      <c r="X47" s="1129"/>
      <c r="Y47" s="1130"/>
      <c r="Z47" s="1131"/>
      <c r="AA47" s="1056">
        <f t="shared" si="3"/>
        <v>0</v>
      </c>
      <c r="AB47" s="1057"/>
      <c r="AC47" s="63" t="str">
        <f t="shared" si="4"/>
        <v/>
      </c>
      <c r="AD47" s="1058">
        <f t="shared" si="4"/>
        <v>0</v>
      </c>
      <c r="AE47" s="1059"/>
      <c r="AF47" s="1060">
        <f t="shared" si="5"/>
        <v>0</v>
      </c>
      <c r="AG47" s="1061"/>
      <c r="AH47" s="1061"/>
      <c r="AI47" s="1061"/>
      <c r="AJ47" s="1061"/>
      <c r="AK47" s="1062"/>
      <c r="AL47" s="1031"/>
      <c r="AM47" s="1032"/>
      <c r="AN47" s="1033"/>
      <c r="AO47" s="1031"/>
      <c r="AP47" s="1032"/>
      <c r="AQ47" s="1033"/>
      <c r="AR47" s="1031"/>
      <c r="AS47" s="1032"/>
      <c r="AT47" s="1033"/>
      <c r="AU47" s="1031"/>
      <c r="AV47" s="1032"/>
      <c r="AW47" s="1033"/>
      <c r="AX47" s="1031"/>
      <c r="AY47" s="1032"/>
      <c r="AZ47" s="1033"/>
      <c r="BA47" s="1031"/>
      <c r="BB47" s="1032"/>
      <c r="BC47" s="1033"/>
      <c r="BD47" s="425">
        <f t="shared" si="7"/>
        <v>0</v>
      </c>
      <c r="BE47" s="1034"/>
      <c r="BF47" s="1035"/>
      <c r="BG47" s="1035"/>
      <c r="BH47" s="1035"/>
      <c r="BI47" s="1035"/>
      <c r="BJ47" s="1035"/>
      <c r="BK47" s="1035"/>
      <c r="BL47" s="1035"/>
      <c r="BM47" s="1035"/>
      <c r="BN47" s="1035"/>
      <c r="BO47" s="1035"/>
      <c r="BP47" s="1035"/>
      <c r="BQ47" s="1036"/>
    </row>
    <row r="48" spans="1:69">
      <c r="A48" s="70"/>
      <c r="B48" s="56" t="str">
        <f t="shared" si="8"/>
        <v/>
      </c>
      <c r="C48" s="71"/>
      <c r="D48" s="72"/>
      <c r="E48" s="71"/>
      <c r="F48" s="421"/>
      <c r="G48" s="73"/>
      <c r="H48" s="60"/>
      <c r="I48" s="549"/>
      <c r="J48" s="68"/>
      <c r="K48" s="68"/>
      <c r="L48" s="68"/>
      <c r="M48" s="68"/>
      <c r="N48" s="69">
        <f t="shared" si="9"/>
        <v>0</v>
      </c>
      <c r="O48" s="493"/>
      <c r="P48" s="420"/>
      <c r="Q48" s="61"/>
      <c r="R48" s="69">
        <f t="shared" si="10"/>
        <v>0</v>
      </c>
      <c r="S48" s="65"/>
      <c r="T48" s="61"/>
      <c r="U48" s="61"/>
      <c r="V48" s="69">
        <f t="shared" si="11"/>
        <v>0</v>
      </c>
      <c r="W48" s="497"/>
      <c r="X48" s="1129"/>
      <c r="Y48" s="1130"/>
      <c r="Z48" s="1131"/>
      <c r="AA48" s="1056">
        <f t="shared" si="3"/>
        <v>0</v>
      </c>
      <c r="AB48" s="1057"/>
      <c r="AC48" s="63" t="str">
        <f t="shared" si="4"/>
        <v/>
      </c>
      <c r="AD48" s="1058">
        <f t="shared" si="4"/>
        <v>0</v>
      </c>
      <c r="AE48" s="1059"/>
      <c r="AF48" s="1060">
        <f t="shared" si="5"/>
        <v>0</v>
      </c>
      <c r="AG48" s="1061"/>
      <c r="AH48" s="1061"/>
      <c r="AI48" s="1061"/>
      <c r="AJ48" s="1061"/>
      <c r="AK48" s="1062"/>
      <c r="AL48" s="1031"/>
      <c r="AM48" s="1032"/>
      <c r="AN48" s="1033"/>
      <c r="AO48" s="1031"/>
      <c r="AP48" s="1032"/>
      <c r="AQ48" s="1033"/>
      <c r="AR48" s="1031"/>
      <c r="AS48" s="1032"/>
      <c r="AT48" s="1033"/>
      <c r="AU48" s="1031"/>
      <c r="AV48" s="1032"/>
      <c r="AW48" s="1033"/>
      <c r="AX48" s="1031"/>
      <c r="AY48" s="1032"/>
      <c r="AZ48" s="1033"/>
      <c r="BA48" s="1031"/>
      <c r="BB48" s="1032"/>
      <c r="BC48" s="1033"/>
      <c r="BD48" s="425">
        <f t="shared" si="7"/>
        <v>0</v>
      </c>
      <c r="BE48" s="1034"/>
      <c r="BF48" s="1035"/>
      <c r="BG48" s="1035"/>
      <c r="BH48" s="1035"/>
      <c r="BI48" s="1035"/>
      <c r="BJ48" s="1035"/>
      <c r="BK48" s="1035"/>
      <c r="BL48" s="1035"/>
      <c r="BM48" s="1035"/>
      <c r="BN48" s="1035"/>
      <c r="BO48" s="1035"/>
      <c r="BP48" s="1035"/>
      <c r="BQ48" s="1036"/>
    </row>
    <row r="49" spans="1:69">
      <c r="A49" s="70"/>
      <c r="B49" s="56" t="str">
        <f t="shared" si="8"/>
        <v/>
      </c>
      <c r="C49" s="71"/>
      <c r="D49" s="72"/>
      <c r="E49" s="71"/>
      <c r="F49" s="421"/>
      <c r="G49" s="73"/>
      <c r="H49" s="60"/>
      <c r="I49" s="549"/>
      <c r="J49" s="68"/>
      <c r="K49" s="68"/>
      <c r="L49" s="68"/>
      <c r="M49" s="68"/>
      <c r="N49" s="69">
        <f t="shared" si="9"/>
        <v>0</v>
      </c>
      <c r="O49" s="493"/>
      <c r="P49" s="420"/>
      <c r="Q49" s="61"/>
      <c r="R49" s="69">
        <f t="shared" si="10"/>
        <v>0</v>
      </c>
      <c r="S49" s="65"/>
      <c r="T49" s="61"/>
      <c r="U49" s="61"/>
      <c r="V49" s="69">
        <f t="shared" si="11"/>
        <v>0</v>
      </c>
      <c r="W49" s="497"/>
      <c r="X49" s="1129"/>
      <c r="Y49" s="1130"/>
      <c r="Z49" s="1131"/>
      <c r="AA49" s="1056">
        <f t="shared" si="3"/>
        <v>0</v>
      </c>
      <c r="AB49" s="1057"/>
      <c r="AC49" s="63" t="str">
        <f t="shared" si="4"/>
        <v/>
      </c>
      <c r="AD49" s="1058">
        <f t="shared" si="4"/>
        <v>0</v>
      </c>
      <c r="AE49" s="1059"/>
      <c r="AF49" s="1060">
        <f t="shared" si="5"/>
        <v>0</v>
      </c>
      <c r="AG49" s="1061"/>
      <c r="AH49" s="1061"/>
      <c r="AI49" s="1061"/>
      <c r="AJ49" s="1061"/>
      <c r="AK49" s="1062"/>
      <c r="AL49" s="1031"/>
      <c r="AM49" s="1032"/>
      <c r="AN49" s="1033"/>
      <c r="AO49" s="1031"/>
      <c r="AP49" s="1032"/>
      <c r="AQ49" s="1033"/>
      <c r="AR49" s="1031"/>
      <c r="AS49" s="1032"/>
      <c r="AT49" s="1033"/>
      <c r="AU49" s="1031"/>
      <c r="AV49" s="1032"/>
      <c r="AW49" s="1033"/>
      <c r="AX49" s="1031"/>
      <c r="AY49" s="1032"/>
      <c r="AZ49" s="1033"/>
      <c r="BA49" s="1031"/>
      <c r="BB49" s="1032"/>
      <c r="BC49" s="1033"/>
      <c r="BD49" s="425">
        <f t="shared" si="7"/>
        <v>0</v>
      </c>
      <c r="BE49" s="1034"/>
      <c r="BF49" s="1035"/>
      <c r="BG49" s="1035"/>
      <c r="BH49" s="1035"/>
      <c r="BI49" s="1035"/>
      <c r="BJ49" s="1035"/>
      <c r="BK49" s="1035"/>
      <c r="BL49" s="1035"/>
      <c r="BM49" s="1035"/>
      <c r="BN49" s="1035"/>
      <c r="BO49" s="1035"/>
      <c r="BP49" s="1035"/>
      <c r="BQ49" s="1036"/>
    </row>
    <row r="50" spans="1:69">
      <c r="A50" s="70"/>
      <c r="B50" s="56" t="str">
        <f t="shared" si="8"/>
        <v/>
      </c>
      <c r="C50" s="71"/>
      <c r="D50" s="72"/>
      <c r="E50" s="71"/>
      <c r="F50" s="421"/>
      <c r="G50" s="73"/>
      <c r="H50" s="60"/>
      <c r="I50" s="549"/>
      <c r="J50" s="68"/>
      <c r="K50" s="68"/>
      <c r="L50" s="68"/>
      <c r="M50" s="68"/>
      <c r="N50" s="69">
        <f t="shared" si="9"/>
        <v>0</v>
      </c>
      <c r="O50" s="493"/>
      <c r="P50" s="420"/>
      <c r="Q50" s="61"/>
      <c r="R50" s="69">
        <f t="shared" si="10"/>
        <v>0</v>
      </c>
      <c r="S50" s="65"/>
      <c r="T50" s="61"/>
      <c r="U50" s="61"/>
      <c r="V50" s="69">
        <f t="shared" si="11"/>
        <v>0</v>
      </c>
      <c r="W50" s="497"/>
      <c r="X50" s="1129"/>
      <c r="Y50" s="1130"/>
      <c r="Z50" s="1131"/>
      <c r="AA50" s="1056">
        <f t="shared" si="3"/>
        <v>0</v>
      </c>
      <c r="AB50" s="1057"/>
      <c r="AC50" s="63" t="str">
        <f t="shared" si="4"/>
        <v/>
      </c>
      <c r="AD50" s="1058">
        <f t="shared" si="4"/>
        <v>0</v>
      </c>
      <c r="AE50" s="1059"/>
      <c r="AF50" s="1060">
        <f t="shared" si="5"/>
        <v>0</v>
      </c>
      <c r="AG50" s="1061"/>
      <c r="AH50" s="1061"/>
      <c r="AI50" s="1061"/>
      <c r="AJ50" s="1061"/>
      <c r="AK50" s="1062"/>
      <c r="AL50" s="1031"/>
      <c r="AM50" s="1032"/>
      <c r="AN50" s="1033"/>
      <c r="AO50" s="1031"/>
      <c r="AP50" s="1032"/>
      <c r="AQ50" s="1033"/>
      <c r="AR50" s="1031"/>
      <c r="AS50" s="1032"/>
      <c r="AT50" s="1033"/>
      <c r="AU50" s="1031"/>
      <c r="AV50" s="1032"/>
      <c r="AW50" s="1033"/>
      <c r="AX50" s="1031"/>
      <c r="AY50" s="1032"/>
      <c r="AZ50" s="1033"/>
      <c r="BA50" s="1031"/>
      <c r="BB50" s="1032"/>
      <c r="BC50" s="1033"/>
      <c r="BD50" s="425">
        <f t="shared" si="7"/>
        <v>0</v>
      </c>
      <c r="BE50" s="1034"/>
      <c r="BF50" s="1035"/>
      <c r="BG50" s="1035"/>
      <c r="BH50" s="1035"/>
      <c r="BI50" s="1035"/>
      <c r="BJ50" s="1035"/>
      <c r="BK50" s="1035"/>
      <c r="BL50" s="1035"/>
      <c r="BM50" s="1035"/>
      <c r="BN50" s="1035"/>
      <c r="BO50" s="1035"/>
      <c r="BP50" s="1035"/>
      <c r="BQ50" s="1036"/>
    </row>
    <row r="51" spans="1:69">
      <c r="A51" s="70"/>
      <c r="B51" s="56" t="str">
        <f t="shared" si="8"/>
        <v/>
      </c>
      <c r="C51" s="71"/>
      <c r="D51" s="72"/>
      <c r="E51" s="71"/>
      <c r="F51" s="421"/>
      <c r="G51" s="73"/>
      <c r="H51" s="60"/>
      <c r="I51" s="549"/>
      <c r="J51" s="68"/>
      <c r="K51" s="68"/>
      <c r="L51" s="68"/>
      <c r="M51" s="68"/>
      <c r="N51" s="69">
        <f t="shared" si="9"/>
        <v>0</v>
      </c>
      <c r="O51" s="493"/>
      <c r="P51" s="420"/>
      <c r="Q51" s="61"/>
      <c r="R51" s="74">
        <f t="shared" si="10"/>
        <v>0</v>
      </c>
      <c r="S51" s="65"/>
      <c r="T51" s="61"/>
      <c r="U51" s="61"/>
      <c r="V51" s="69">
        <f t="shared" si="11"/>
        <v>0</v>
      </c>
      <c r="W51" s="497"/>
      <c r="X51" s="1129"/>
      <c r="Y51" s="1130"/>
      <c r="Z51" s="1131"/>
      <c r="AA51" s="1056">
        <f t="shared" si="3"/>
        <v>0</v>
      </c>
      <c r="AB51" s="1057"/>
      <c r="AC51" s="63" t="str">
        <f t="shared" si="4"/>
        <v/>
      </c>
      <c r="AD51" s="1058">
        <f t="shared" si="4"/>
        <v>0</v>
      </c>
      <c r="AE51" s="1059"/>
      <c r="AF51" s="1060">
        <f t="shared" si="5"/>
        <v>0</v>
      </c>
      <c r="AG51" s="1061"/>
      <c r="AH51" s="1061"/>
      <c r="AI51" s="1061"/>
      <c r="AJ51" s="1061"/>
      <c r="AK51" s="1062"/>
      <c r="AL51" s="1031"/>
      <c r="AM51" s="1032"/>
      <c r="AN51" s="1033"/>
      <c r="AO51" s="1031"/>
      <c r="AP51" s="1032"/>
      <c r="AQ51" s="1033"/>
      <c r="AR51" s="1031"/>
      <c r="AS51" s="1032"/>
      <c r="AT51" s="1033"/>
      <c r="AU51" s="1031"/>
      <c r="AV51" s="1032"/>
      <c r="AW51" s="1033"/>
      <c r="AX51" s="1031"/>
      <c r="AY51" s="1032"/>
      <c r="AZ51" s="1033"/>
      <c r="BA51" s="1031"/>
      <c r="BB51" s="1032"/>
      <c r="BC51" s="1033"/>
      <c r="BD51" s="425">
        <f t="shared" si="7"/>
        <v>0</v>
      </c>
      <c r="BE51" s="1034"/>
      <c r="BF51" s="1035"/>
      <c r="BG51" s="1035"/>
      <c r="BH51" s="1035"/>
      <c r="BI51" s="1035"/>
      <c r="BJ51" s="1035"/>
      <c r="BK51" s="1035"/>
      <c r="BL51" s="1035"/>
      <c r="BM51" s="1035"/>
      <c r="BN51" s="1035"/>
      <c r="BO51" s="1035"/>
      <c r="BP51" s="1035"/>
      <c r="BQ51" s="1036"/>
    </row>
    <row r="52" spans="1:69">
      <c r="A52" s="70"/>
      <c r="B52" s="56" t="str">
        <f t="shared" si="8"/>
        <v/>
      </c>
      <c r="C52" s="71"/>
      <c r="D52" s="72"/>
      <c r="E52" s="71"/>
      <c r="F52" s="421"/>
      <c r="G52" s="73"/>
      <c r="H52" s="60"/>
      <c r="I52" s="549"/>
      <c r="J52" s="68"/>
      <c r="K52" s="68"/>
      <c r="L52" s="68"/>
      <c r="M52" s="68"/>
      <c r="N52" s="74">
        <f t="shared" si="9"/>
        <v>0</v>
      </c>
      <c r="O52" s="493"/>
      <c r="P52" s="420"/>
      <c r="Q52" s="61"/>
      <c r="R52" s="74">
        <f t="shared" si="10"/>
        <v>0</v>
      </c>
      <c r="S52" s="65"/>
      <c r="T52" s="61"/>
      <c r="U52" s="61"/>
      <c r="V52" s="69">
        <f t="shared" si="11"/>
        <v>0</v>
      </c>
      <c r="W52" s="497"/>
      <c r="X52" s="1129"/>
      <c r="Y52" s="1130"/>
      <c r="Z52" s="1131"/>
      <c r="AA52" s="1056">
        <f t="shared" si="3"/>
        <v>0</v>
      </c>
      <c r="AB52" s="1057"/>
      <c r="AC52" s="63" t="str">
        <f t="shared" si="4"/>
        <v/>
      </c>
      <c r="AD52" s="1058">
        <f t="shared" si="4"/>
        <v>0</v>
      </c>
      <c r="AE52" s="1059"/>
      <c r="AF52" s="1060">
        <f t="shared" si="5"/>
        <v>0</v>
      </c>
      <c r="AG52" s="1061"/>
      <c r="AH52" s="1061"/>
      <c r="AI52" s="1061"/>
      <c r="AJ52" s="1061"/>
      <c r="AK52" s="1062"/>
      <c r="AL52" s="1031"/>
      <c r="AM52" s="1032"/>
      <c r="AN52" s="1033"/>
      <c r="AO52" s="1031"/>
      <c r="AP52" s="1032"/>
      <c r="AQ52" s="1033"/>
      <c r="AR52" s="1031"/>
      <c r="AS52" s="1032"/>
      <c r="AT52" s="1033"/>
      <c r="AU52" s="1031"/>
      <c r="AV52" s="1032"/>
      <c r="AW52" s="1033"/>
      <c r="AX52" s="1031"/>
      <c r="AY52" s="1032"/>
      <c r="AZ52" s="1033"/>
      <c r="BA52" s="1031"/>
      <c r="BB52" s="1032"/>
      <c r="BC52" s="1033"/>
      <c r="BD52" s="425">
        <f t="shared" si="7"/>
        <v>0</v>
      </c>
      <c r="BE52" s="1034"/>
      <c r="BF52" s="1035"/>
      <c r="BG52" s="1035"/>
      <c r="BH52" s="1035"/>
      <c r="BI52" s="1035"/>
      <c r="BJ52" s="1035"/>
      <c r="BK52" s="1035"/>
      <c r="BL52" s="1035"/>
      <c r="BM52" s="1035"/>
      <c r="BN52" s="1035"/>
      <c r="BO52" s="1035"/>
      <c r="BP52" s="1035"/>
      <c r="BQ52" s="1036"/>
    </row>
    <row r="53" spans="1:69" ht="14.25" thickBot="1">
      <c r="A53" s="75"/>
      <c r="B53" s="76" t="str">
        <f t="shared" si="8"/>
        <v/>
      </c>
      <c r="C53" s="77"/>
      <c r="D53" s="78"/>
      <c r="E53" s="77"/>
      <c r="F53" s="422"/>
      <c r="G53" s="79"/>
      <c r="H53" s="80"/>
      <c r="I53" s="550"/>
      <c r="J53" s="81"/>
      <c r="K53" s="81"/>
      <c r="L53" s="81"/>
      <c r="M53" s="81"/>
      <c r="N53" s="82">
        <f t="shared" si="9"/>
        <v>0</v>
      </c>
      <c r="O53" s="494"/>
      <c r="P53" s="420"/>
      <c r="Q53" s="61"/>
      <c r="R53" s="82">
        <f t="shared" si="10"/>
        <v>0</v>
      </c>
      <c r="S53" s="77"/>
      <c r="T53" s="61"/>
      <c r="U53" s="61"/>
      <c r="V53" s="82">
        <f t="shared" si="11"/>
        <v>0</v>
      </c>
      <c r="W53" s="494"/>
      <c r="X53" s="1132"/>
      <c r="Y53" s="1133"/>
      <c r="Z53" s="1134"/>
      <c r="AA53" s="1037">
        <f t="shared" si="3"/>
        <v>0</v>
      </c>
      <c r="AB53" s="1038"/>
      <c r="AC53" s="83" t="str">
        <f t="shared" si="4"/>
        <v/>
      </c>
      <c r="AD53" s="1039">
        <f t="shared" si="4"/>
        <v>0</v>
      </c>
      <c r="AE53" s="1040"/>
      <c r="AF53" s="1041">
        <f t="shared" si="5"/>
        <v>0</v>
      </c>
      <c r="AG53" s="1041"/>
      <c r="AH53" s="1041"/>
      <c r="AI53" s="1041"/>
      <c r="AJ53" s="1041"/>
      <c r="AK53" s="1042"/>
      <c r="AL53" s="1043"/>
      <c r="AM53" s="1044"/>
      <c r="AN53" s="1045"/>
      <c r="AO53" s="1043"/>
      <c r="AP53" s="1044"/>
      <c r="AQ53" s="1045"/>
      <c r="AR53" s="1043"/>
      <c r="AS53" s="1044"/>
      <c r="AT53" s="1045"/>
      <c r="AU53" s="1043"/>
      <c r="AV53" s="1044"/>
      <c r="AW53" s="1045"/>
      <c r="AX53" s="1043"/>
      <c r="AY53" s="1044"/>
      <c r="AZ53" s="1045"/>
      <c r="BA53" s="1043"/>
      <c r="BB53" s="1044"/>
      <c r="BC53" s="1045"/>
      <c r="BD53" s="426">
        <f t="shared" si="7"/>
        <v>0</v>
      </c>
      <c r="BE53" s="1050"/>
      <c r="BF53" s="1051"/>
      <c r="BG53" s="1051"/>
      <c r="BH53" s="1051"/>
      <c r="BI53" s="1051"/>
      <c r="BJ53" s="1051"/>
      <c r="BK53" s="1051"/>
      <c r="BL53" s="1051"/>
      <c r="BM53" s="1051"/>
      <c r="BN53" s="1051"/>
      <c r="BO53" s="1051"/>
      <c r="BP53" s="1051"/>
      <c r="BQ53" s="1052"/>
    </row>
    <row r="54" spans="1:69" ht="18" customHeight="1" thickTop="1">
      <c r="A54" s="84"/>
      <c r="B54" s="85"/>
      <c r="C54" s="86"/>
      <c r="D54" s="87"/>
      <c r="E54" s="86"/>
      <c r="F54" s="88"/>
      <c r="G54" s="88"/>
      <c r="H54" s="89"/>
      <c r="I54" s="432"/>
      <c r="J54" s="90"/>
      <c r="K54" s="91"/>
      <c r="L54" s="92"/>
      <c r="M54" s="91"/>
      <c r="N54" s="93">
        <f>SUM(N6:N53)</f>
        <v>418750</v>
      </c>
      <c r="O54" s="495"/>
      <c r="P54" s="90"/>
      <c r="Q54" s="94"/>
      <c r="R54" s="93">
        <f>SUM(R6:R53)</f>
        <v>47300</v>
      </c>
      <c r="S54" s="86"/>
      <c r="T54" s="95"/>
      <c r="U54" s="94"/>
      <c r="V54" s="93">
        <f>SUM(V6:V53)</f>
        <v>274400</v>
      </c>
      <c r="W54" s="495"/>
      <c r="X54" s="1135"/>
      <c r="Y54" s="1136"/>
      <c r="Z54" s="1137"/>
      <c r="AA54" s="1053"/>
      <c r="AB54" s="1053"/>
      <c r="AC54" s="677"/>
      <c r="AD54" s="1054"/>
      <c r="AE54" s="1054"/>
      <c r="AF54" s="1055"/>
      <c r="AG54" s="1055"/>
      <c r="AH54" s="1055"/>
      <c r="AI54" s="1055"/>
      <c r="AJ54" s="1055"/>
      <c r="AK54" s="1055"/>
      <c r="AL54" s="1046"/>
      <c r="AM54" s="1046"/>
      <c r="AN54" s="677"/>
      <c r="AO54" s="1046"/>
      <c r="AP54" s="1046"/>
      <c r="AQ54" s="677"/>
      <c r="AR54" s="1046"/>
      <c r="AS54" s="1046"/>
      <c r="AT54" s="677"/>
      <c r="AU54" s="1046"/>
      <c r="AV54" s="1046"/>
      <c r="AW54" s="677"/>
      <c r="BE54" s="1047"/>
      <c r="BF54" s="1048"/>
      <c r="BG54" s="1048"/>
      <c r="BH54" s="1049"/>
    </row>
    <row r="55" spans="1:69" ht="7.5" customHeight="1" thickBot="1"/>
    <row r="56" spans="1:69" ht="23.25" customHeight="1" thickBot="1">
      <c r="L56" s="1027" t="s">
        <v>238</v>
      </c>
      <c r="M56" s="1028"/>
      <c r="N56" s="1028"/>
      <c r="O56" s="423">
        <v>45235</v>
      </c>
      <c r="T56" s="1025" t="s">
        <v>239</v>
      </c>
      <c r="U56" s="1026"/>
      <c r="V56" s="1026"/>
      <c r="W56" s="423">
        <v>45235</v>
      </c>
    </row>
  </sheetData>
  <mergeCells count="523">
    <mergeCell ref="BE54:BH54"/>
    <mergeCell ref="X52:Z52"/>
    <mergeCell ref="AA52:AB52"/>
    <mergeCell ref="AD52:AE52"/>
    <mergeCell ref="AF52:AK52"/>
    <mergeCell ref="AL52:AN52"/>
    <mergeCell ref="AO52:AQ52"/>
    <mergeCell ref="AR52:AT52"/>
    <mergeCell ref="AU52:AW52"/>
    <mergeCell ref="AX52:AZ52"/>
    <mergeCell ref="BA52:BC52"/>
    <mergeCell ref="BE52:BQ52"/>
    <mergeCell ref="AA53:AB53"/>
    <mergeCell ref="AD53:AE53"/>
    <mergeCell ref="AF53:AK53"/>
    <mergeCell ref="BE53:BQ53"/>
    <mergeCell ref="AL53:AN53"/>
    <mergeCell ref="AO53:AQ53"/>
    <mergeCell ref="AR53:AT53"/>
    <mergeCell ref="AU53:AW53"/>
    <mergeCell ref="AX53:AZ53"/>
    <mergeCell ref="BA53:BC53"/>
    <mergeCell ref="AD54:AE54"/>
    <mergeCell ref="AF54:AK54"/>
    <mergeCell ref="AD50:AE50"/>
    <mergeCell ref="AF50:AK50"/>
    <mergeCell ref="AL50:AN50"/>
    <mergeCell ref="AO50:AQ50"/>
    <mergeCell ref="AR50:AT50"/>
    <mergeCell ref="AU50:AW50"/>
    <mergeCell ref="AX50:AZ50"/>
    <mergeCell ref="X51:Z51"/>
    <mergeCell ref="AA51:AB51"/>
    <mergeCell ref="AD51:AE51"/>
    <mergeCell ref="AF51:AK51"/>
    <mergeCell ref="AL51:AN51"/>
    <mergeCell ref="AO51:AQ51"/>
    <mergeCell ref="AR51:AT51"/>
    <mergeCell ref="AU51:AW51"/>
    <mergeCell ref="AX51:AZ51"/>
    <mergeCell ref="AD49:AE49"/>
    <mergeCell ref="AF49:AK49"/>
    <mergeCell ref="AL49:AN49"/>
    <mergeCell ref="AO49:AQ49"/>
    <mergeCell ref="AR49:AT49"/>
    <mergeCell ref="AU49:AW49"/>
    <mergeCell ref="AX49:AZ49"/>
    <mergeCell ref="BA49:BC49"/>
    <mergeCell ref="BE49:BQ49"/>
    <mergeCell ref="AD47:AE47"/>
    <mergeCell ref="AF47:AK47"/>
    <mergeCell ref="AL47:AN47"/>
    <mergeCell ref="AO47:AQ47"/>
    <mergeCell ref="AR47:AT47"/>
    <mergeCell ref="AU47:AW47"/>
    <mergeCell ref="AX47:AZ47"/>
    <mergeCell ref="BA48:BC48"/>
    <mergeCell ref="BE48:BQ48"/>
    <mergeCell ref="AD48:AE48"/>
    <mergeCell ref="AF48:AK48"/>
    <mergeCell ref="AL48:AN48"/>
    <mergeCell ref="AO48:AQ48"/>
    <mergeCell ref="AR48:AT48"/>
    <mergeCell ref="AU48:AW48"/>
    <mergeCell ref="AX48:AZ48"/>
    <mergeCell ref="AD45:AE45"/>
    <mergeCell ref="AF45:AK45"/>
    <mergeCell ref="AL45:AN45"/>
    <mergeCell ref="AO45:AQ45"/>
    <mergeCell ref="AR45:AT45"/>
    <mergeCell ref="AU45:AW45"/>
    <mergeCell ref="AX45:AZ45"/>
    <mergeCell ref="X46:Z46"/>
    <mergeCell ref="AA46:AB46"/>
    <mergeCell ref="AD46:AE46"/>
    <mergeCell ref="AF46:AK46"/>
    <mergeCell ref="AL46:AN46"/>
    <mergeCell ref="AO46:AQ46"/>
    <mergeCell ref="AR46:AT46"/>
    <mergeCell ref="AU46:AW46"/>
    <mergeCell ref="AX46:AZ46"/>
    <mergeCell ref="BA43:BC43"/>
    <mergeCell ref="BE43:BQ43"/>
    <mergeCell ref="X44:Z44"/>
    <mergeCell ref="AA44:AB44"/>
    <mergeCell ref="AD44:AE44"/>
    <mergeCell ref="AF44:AK44"/>
    <mergeCell ref="AL44:AN44"/>
    <mergeCell ref="AO44:AQ44"/>
    <mergeCell ref="AR44:AT44"/>
    <mergeCell ref="AU44:AW44"/>
    <mergeCell ref="AX44:AZ44"/>
    <mergeCell ref="BA44:BC44"/>
    <mergeCell ref="BE44:BQ44"/>
    <mergeCell ref="AA43:AB43"/>
    <mergeCell ref="AD43:AE43"/>
    <mergeCell ref="AF43:AK43"/>
    <mergeCell ref="AL43:AN43"/>
    <mergeCell ref="AO43:AQ43"/>
    <mergeCell ref="AR43:AT43"/>
    <mergeCell ref="AU43:AW43"/>
    <mergeCell ref="AX43:AZ43"/>
    <mergeCell ref="X43:Z43"/>
    <mergeCell ref="BE41:BQ41"/>
    <mergeCell ref="X40:Z40"/>
    <mergeCell ref="AA40:AB40"/>
    <mergeCell ref="X39:Z39"/>
    <mergeCell ref="AA39:AB39"/>
    <mergeCell ref="AD39:AE39"/>
    <mergeCell ref="AD42:AE42"/>
    <mergeCell ref="AF42:AK42"/>
    <mergeCell ref="AL42:AN42"/>
    <mergeCell ref="AO42:AQ42"/>
    <mergeCell ref="AR42:AT42"/>
    <mergeCell ref="AU42:AW42"/>
    <mergeCell ref="AX42:AZ42"/>
    <mergeCell ref="BA42:BC42"/>
    <mergeCell ref="BE42:BQ42"/>
    <mergeCell ref="X42:Z42"/>
    <mergeCell ref="AA42:AB42"/>
    <mergeCell ref="BA36:BC36"/>
    <mergeCell ref="BE36:BQ36"/>
    <mergeCell ref="X37:Z37"/>
    <mergeCell ref="AA37:AB37"/>
    <mergeCell ref="AD37:AE37"/>
    <mergeCell ref="AF37:AK37"/>
    <mergeCell ref="AL37:AN37"/>
    <mergeCell ref="AO37:AQ37"/>
    <mergeCell ref="AR37:AT37"/>
    <mergeCell ref="AU37:AW37"/>
    <mergeCell ref="AX37:AZ37"/>
    <mergeCell ref="BA37:BC37"/>
    <mergeCell ref="BE37:BQ37"/>
    <mergeCell ref="AD36:AE36"/>
    <mergeCell ref="AF36:AK36"/>
    <mergeCell ref="AL36:AN36"/>
    <mergeCell ref="AO36:AQ36"/>
    <mergeCell ref="X36:Z36"/>
    <mergeCell ref="AA36:AB36"/>
    <mergeCell ref="AR36:AT36"/>
    <mergeCell ref="AU36:AW36"/>
    <mergeCell ref="AX36:AZ36"/>
    <mergeCell ref="AR34:AT34"/>
    <mergeCell ref="AU34:AW34"/>
    <mergeCell ref="AX34:AZ34"/>
    <mergeCell ref="BA34:BC34"/>
    <mergeCell ref="BE34:BQ34"/>
    <mergeCell ref="X35:Z35"/>
    <mergeCell ref="AA35:AB35"/>
    <mergeCell ref="AD35:AE35"/>
    <mergeCell ref="AF35:AK35"/>
    <mergeCell ref="AL35:AN35"/>
    <mergeCell ref="AO35:AQ35"/>
    <mergeCell ref="AR35:AT35"/>
    <mergeCell ref="AU35:AW35"/>
    <mergeCell ref="AX35:AZ35"/>
    <mergeCell ref="BA35:BC35"/>
    <mergeCell ref="BE35:BQ35"/>
    <mergeCell ref="AD34:AE34"/>
    <mergeCell ref="AF34:AK34"/>
    <mergeCell ref="AL34:AN34"/>
    <mergeCell ref="AO34:AQ34"/>
    <mergeCell ref="X34:Z34"/>
    <mergeCell ref="AA34:AB34"/>
    <mergeCell ref="AR32:AT32"/>
    <mergeCell ref="AU32:AW32"/>
    <mergeCell ref="AX32:AZ32"/>
    <mergeCell ref="BA32:BC32"/>
    <mergeCell ref="BE32:BQ32"/>
    <mergeCell ref="X33:Z33"/>
    <mergeCell ref="AA33:AB33"/>
    <mergeCell ref="AD33:AE33"/>
    <mergeCell ref="AF33:AK33"/>
    <mergeCell ref="AL33:AN33"/>
    <mergeCell ref="AO33:AQ33"/>
    <mergeCell ref="AR33:AT33"/>
    <mergeCell ref="AU33:AW33"/>
    <mergeCell ref="AX33:AZ33"/>
    <mergeCell ref="BA33:BC33"/>
    <mergeCell ref="BE33:BQ33"/>
    <mergeCell ref="AD32:AE32"/>
    <mergeCell ref="AF32:AK32"/>
    <mergeCell ref="AL32:AN32"/>
    <mergeCell ref="AO32:AQ32"/>
    <mergeCell ref="AA32:AB32"/>
    <mergeCell ref="X32:Z32"/>
    <mergeCell ref="AR30:AT30"/>
    <mergeCell ref="AU30:AW30"/>
    <mergeCell ref="AX30:AZ30"/>
    <mergeCell ref="BA30:BC30"/>
    <mergeCell ref="BE30:BQ30"/>
    <mergeCell ref="X31:Z31"/>
    <mergeCell ref="AA31:AB31"/>
    <mergeCell ref="AD31:AE31"/>
    <mergeCell ref="AF31:AK31"/>
    <mergeCell ref="AL31:AN31"/>
    <mergeCell ref="AO31:AQ31"/>
    <mergeCell ref="AR31:AT31"/>
    <mergeCell ref="AU31:AW31"/>
    <mergeCell ref="AX31:AZ31"/>
    <mergeCell ref="BA31:BC31"/>
    <mergeCell ref="BE31:BQ31"/>
    <mergeCell ref="AD30:AE30"/>
    <mergeCell ref="AF30:AK30"/>
    <mergeCell ref="AL30:AN30"/>
    <mergeCell ref="AO30:AQ30"/>
    <mergeCell ref="X30:Z30"/>
    <mergeCell ref="AA30:AB30"/>
    <mergeCell ref="AR28:AT28"/>
    <mergeCell ref="AU28:AW28"/>
    <mergeCell ref="AX28:AZ28"/>
    <mergeCell ref="BA28:BC28"/>
    <mergeCell ref="BE28:BQ28"/>
    <mergeCell ref="X29:Z29"/>
    <mergeCell ref="AA29:AB29"/>
    <mergeCell ref="AD29:AE29"/>
    <mergeCell ref="AF29:AK29"/>
    <mergeCell ref="AL29:AN29"/>
    <mergeCell ref="AO29:AQ29"/>
    <mergeCell ref="AR29:AT29"/>
    <mergeCell ref="AU29:AW29"/>
    <mergeCell ref="AX29:AZ29"/>
    <mergeCell ref="BA29:BC29"/>
    <mergeCell ref="BE29:BQ29"/>
    <mergeCell ref="X28:Z28"/>
    <mergeCell ref="AA28:AB28"/>
    <mergeCell ref="AD28:AE28"/>
    <mergeCell ref="AF28:AK28"/>
    <mergeCell ref="AL28:AN28"/>
    <mergeCell ref="AO28:AQ28"/>
    <mergeCell ref="AR26:AT26"/>
    <mergeCell ref="AU26:AW26"/>
    <mergeCell ref="AX26:AZ26"/>
    <mergeCell ref="BA26:BC26"/>
    <mergeCell ref="BE26:BQ26"/>
    <mergeCell ref="X27:Z27"/>
    <mergeCell ref="AA27:AB27"/>
    <mergeCell ref="AD27:AE27"/>
    <mergeCell ref="AF27:AK27"/>
    <mergeCell ref="AL27:AN27"/>
    <mergeCell ref="AO27:AQ27"/>
    <mergeCell ref="AR27:AT27"/>
    <mergeCell ref="AU27:AW27"/>
    <mergeCell ref="AX27:AZ27"/>
    <mergeCell ref="BA27:BC27"/>
    <mergeCell ref="BE27:BQ27"/>
    <mergeCell ref="X26:Z26"/>
    <mergeCell ref="AA26:AB26"/>
    <mergeCell ref="AD26:AE26"/>
    <mergeCell ref="AF26:AK26"/>
    <mergeCell ref="AL26:AN26"/>
    <mergeCell ref="AO26:AQ26"/>
    <mergeCell ref="AR24:AT24"/>
    <mergeCell ref="AU24:AW24"/>
    <mergeCell ref="AX24:AZ24"/>
    <mergeCell ref="BA24:BC24"/>
    <mergeCell ref="BE24:BQ24"/>
    <mergeCell ref="X25:Z25"/>
    <mergeCell ref="AA25:AB25"/>
    <mergeCell ref="AD25:AE25"/>
    <mergeCell ref="AF25:AK25"/>
    <mergeCell ref="AL25:AN25"/>
    <mergeCell ref="AO25:AQ25"/>
    <mergeCell ref="AR25:AT25"/>
    <mergeCell ref="AU25:AW25"/>
    <mergeCell ref="AX25:AZ25"/>
    <mergeCell ref="BA25:BC25"/>
    <mergeCell ref="BE25:BQ25"/>
    <mergeCell ref="X24:Z24"/>
    <mergeCell ref="AA24:AB24"/>
    <mergeCell ref="AD24:AE24"/>
    <mergeCell ref="AF24:AK24"/>
    <mergeCell ref="AL24:AN24"/>
    <mergeCell ref="AO24:AQ24"/>
    <mergeCell ref="AR19:AT19"/>
    <mergeCell ref="AU19:AW19"/>
    <mergeCell ref="AX19:AZ19"/>
    <mergeCell ref="BA19:BC19"/>
    <mergeCell ref="BE19:BQ19"/>
    <mergeCell ref="X20:Z20"/>
    <mergeCell ref="AA20:AB20"/>
    <mergeCell ref="AD20:AE20"/>
    <mergeCell ref="AF20:AK20"/>
    <mergeCell ref="AL20:AN20"/>
    <mergeCell ref="AO20:AQ20"/>
    <mergeCell ref="AR20:AT20"/>
    <mergeCell ref="AU20:AW20"/>
    <mergeCell ref="AX20:AZ20"/>
    <mergeCell ref="BA20:BC20"/>
    <mergeCell ref="BE20:BQ20"/>
    <mergeCell ref="X19:Z19"/>
    <mergeCell ref="AA19:AB19"/>
    <mergeCell ref="AD19:AE19"/>
    <mergeCell ref="AF19:AK19"/>
    <mergeCell ref="AL19:AN19"/>
    <mergeCell ref="AO19:AQ19"/>
    <mergeCell ref="AR17:AT17"/>
    <mergeCell ref="AU17:AW17"/>
    <mergeCell ref="AX17:AZ17"/>
    <mergeCell ref="BA17:BC17"/>
    <mergeCell ref="BE17:BQ17"/>
    <mergeCell ref="X18:Z18"/>
    <mergeCell ref="AA18:AB18"/>
    <mergeCell ref="AD18:AE18"/>
    <mergeCell ref="AF18:AK18"/>
    <mergeCell ref="AL18:AN18"/>
    <mergeCell ref="AO18:AQ18"/>
    <mergeCell ref="AR18:AT18"/>
    <mergeCell ref="AU18:AW18"/>
    <mergeCell ref="AX18:AZ18"/>
    <mergeCell ref="BA18:BC18"/>
    <mergeCell ref="BE18:BQ18"/>
    <mergeCell ref="X17:Z17"/>
    <mergeCell ref="AA17:AB17"/>
    <mergeCell ref="AD17:AE17"/>
    <mergeCell ref="AF17:AK17"/>
    <mergeCell ref="AL17:AN17"/>
    <mergeCell ref="AO17:AQ17"/>
    <mergeCell ref="AR15:AT15"/>
    <mergeCell ref="AU15:AW15"/>
    <mergeCell ref="AX15:AZ15"/>
    <mergeCell ref="BA15:BC15"/>
    <mergeCell ref="BE15:BQ15"/>
    <mergeCell ref="X16:Z16"/>
    <mergeCell ref="AA16:AB16"/>
    <mergeCell ref="AD16:AE16"/>
    <mergeCell ref="AF16:AK16"/>
    <mergeCell ref="AL16:AN16"/>
    <mergeCell ref="AO16:AQ16"/>
    <mergeCell ref="AR16:AT16"/>
    <mergeCell ref="AU16:AW16"/>
    <mergeCell ref="AX16:AZ16"/>
    <mergeCell ref="BA16:BC16"/>
    <mergeCell ref="BE16:BQ16"/>
    <mergeCell ref="AD15:AE15"/>
    <mergeCell ref="AF15:AK15"/>
    <mergeCell ref="AL15:AN15"/>
    <mergeCell ref="AO15:AQ15"/>
    <mergeCell ref="X15:Z15"/>
    <mergeCell ref="AA15:AB15"/>
    <mergeCell ref="AR11:AT11"/>
    <mergeCell ref="AU11:AW11"/>
    <mergeCell ref="AX11:AZ11"/>
    <mergeCell ref="BA11:BC11"/>
    <mergeCell ref="BE11:BQ11"/>
    <mergeCell ref="X14:Z14"/>
    <mergeCell ref="AA14:AB14"/>
    <mergeCell ref="AD14:AE14"/>
    <mergeCell ref="AF14:AK14"/>
    <mergeCell ref="AL14:AN14"/>
    <mergeCell ref="AO14:AQ14"/>
    <mergeCell ref="AR14:AT14"/>
    <mergeCell ref="AU14:AW14"/>
    <mergeCell ref="AX14:AZ14"/>
    <mergeCell ref="BA14:BC14"/>
    <mergeCell ref="BE14:BQ14"/>
    <mergeCell ref="AD11:AE11"/>
    <mergeCell ref="AF11:AK11"/>
    <mergeCell ref="AL11:AN11"/>
    <mergeCell ref="AO11:AQ11"/>
    <mergeCell ref="X11:Z11"/>
    <mergeCell ref="AA11:AB11"/>
    <mergeCell ref="AA7:AB7"/>
    <mergeCell ref="AR9:AT9"/>
    <mergeCell ref="AU9:AW9"/>
    <mergeCell ref="AX9:AZ9"/>
    <mergeCell ref="BA9:BC9"/>
    <mergeCell ref="BE9:BQ9"/>
    <mergeCell ref="X10:Z10"/>
    <mergeCell ref="AA10:AB10"/>
    <mergeCell ref="AD10:AE10"/>
    <mergeCell ref="AF10:AK10"/>
    <mergeCell ref="AL10:AN10"/>
    <mergeCell ref="AO10:AQ10"/>
    <mergeCell ref="AR10:AT10"/>
    <mergeCell ref="AU10:AW10"/>
    <mergeCell ref="AX10:AZ10"/>
    <mergeCell ref="BA10:BC10"/>
    <mergeCell ref="BE10:BQ10"/>
    <mergeCell ref="AD9:AE9"/>
    <mergeCell ref="AF9:AK9"/>
    <mergeCell ref="AL9:AN9"/>
    <mergeCell ref="AO9:AQ9"/>
    <mergeCell ref="X9:Z9"/>
    <mergeCell ref="AA9:AB9"/>
    <mergeCell ref="AA6:AB6"/>
    <mergeCell ref="BE6:BQ6"/>
    <mergeCell ref="AR7:AT7"/>
    <mergeCell ref="AU7:AW7"/>
    <mergeCell ref="AX7:AZ7"/>
    <mergeCell ref="BA7:BC7"/>
    <mergeCell ref="BE7:BQ7"/>
    <mergeCell ref="X8:Z8"/>
    <mergeCell ref="AA8:AB8"/>
    <mergeCell ref="AD8:AE8"/>
    <mergeCell ref="AF8:AK8"/>
    <mergeCell ref="AL8:AN8"/>
    <mergeCell ref="AO8:AQ8"/>
    <mergeCell ref="AR8:AT8"/>
    <mergeCell ref="AU8:AW8"/>
    <mergeCell ref="AX8:AZ8"/>
    <mergeCell ref="BA8:BC8"/>
    <mergeCell ref="BE8:BQ8"/>
    <mergeCell ref="AD7:AE7"/>
    <mergeCell ref="AF7:AK7"/>
    <mergeCell ref="AL7:AN7"/>
    <mergeCell ref="AO7:AQ7"/>
    <mergeCell ref="X6:Z6"/>
    <mergeCell ref="X7:Z7"/>
    <mergeCell ref="AD6:AE6"/>
    <mergeCell ref="AF6:AK6"/>
    <mergeCell ref="AL6:AN6"/>
    <mergeCell ref="AO6:AQ6"/>
    <mergeCell ref="AR6:AT6"/>
    <mergeCell ref="AU6:AW6"/>
    <mergeCell ref="AX6:AZ6"/>
    <mergeCell ref="BA6:BC6"/>
    <mergeCell ref="AD2:AG2"/>
    <mergeCell ref="AH2:AT2"/>
    <mergeCell ref="BL2:BQ2"/>
    <mergeCell ref="Y3:Z3"/>
    <mergeCell ref="BF3:BJ3"/>
    <mergeCell ref="BL3:BQ3"/>
    <mergeCell ref="X4:Z5"/>
    <mergeCell ref="AA4:AB5"/>
    <mergeCell ref="AC4:AC5"/>
    <mergeCell ref="AD4:AE5"/>
    <mergeCell ref="AF4:AK5"/>
    <mergeCell ref="AL4:AN5"/>
    <mergeCell ref="AO4:AQ5"/>
    <mergeCell ref="AR4:AT5"/>
    <mergeCell ref="AU4:AW5"/>
    <mergeCell ref="AX4:AZ5"/>
    <mergeCell ref="BA4:BC5"/>
    <mergeCell ref="BD4:BD5"/>
    <mergeCell ref="BE4:BQ5"/>
    <mergeCell ref="AA2:AC2"/>
    <mergeCell ref="L56:N56"/>
    <mergeCell ref="T56:V56"/>
    <mergeCell ref="X53:Z53"/>
    <mergeCell ref="X54:Z54"/>
    <mergeCell ref="AA54:AB54"/>
    <mergeCell ref="X38:Z38"/>
    <mergeCell ref="AA38:AB38"/>
    <mergeCell ref="X41:Z41"/>
    <mergeCell ref="AA41:AB41"/>
    <mergeCell ref="X45:Z45"/>
    <mergeCell ref="AA45:AB45"/>
    <mergeCell ref="X47:Z47"/>
    <mergeCell ref="AA47:AB47"/>
    <mergeCell ref="X49:Z49"/>
    <mergeCell ref="AA49:AB49"/>
    <mergeCell ref="X48:Z48"/>
    <mergeCell ref="AA48:AB48"/>
    <mergeCell ref="X50:Z50"/>
    <mergeCell ref="AA50:AB50"/>
    <mergeCell ref="AL54:AM54"/>
    <mergeCell ref="AO54:AP54"/>
    <mergeCell ref="AR54:AS54"/>
    <mergeCell ref="AU54:AV54"/>
    <mergeCell ref="BA50:BC50"/>
    <mergeCell ref="BE50:BQ50"/>
    <mergeCell ref="BA51:BC51"/>
    <mergeCell ref="BE51:BQ51"/>
    <mergeCell ref="AD40:AE40"/>
    <mergeCell ref="AF40:AK40"/>
    <mergeCell ref="AL40:AN40"/>
    <mergeCell ref="AO40:AQ40"/>
    <mergeCell ref="AR40:AT40"/>
    <mergeCell ref="AU40:AW40"/>
    <mergeCell ref="AX40:AZ40"/>
    <mergeCell ref="BA40:BC40"/>
    <mergeCell ref="BE40:BQ40"/>
    <mergeCell ref="AD41:AE41"/>
    <mergeCell ref="AF41:AK41"/>
    <mergeCell ref="AL41:AN41"/>
    <mergeCell ref="AO41:AQ41"/>
    <mergeCell ref="AR41:AT41"/>
    <mergeCell ref="AU41:AW41"/>
    <mergeCell ref="AX41:AZ41"/>
    <mergeCell ref="AD38:AE38"/>
    <mergeCell ref="AF38:AK38"/>
    <mergeCell ref="AL38:AN38"/>
    <mergeCell ref="AO38:AQ38"/>
    <mergeCell ref="BA47:BC47"/>
    <mergeCell ref="BE47:BQ47"/>
    <mergeCell ref="BA45:BC45"/>
    <mergeCell ref="BE45:BQ45"/>
    <mergeCell ref="BA46:BC46"/>
    <mergeCell ref="BE46:BQ46"/>
    <mergeCell ref="AR38:AT38"/>
    <mergeCell ref="AU38:AW38"/>
    <mergeCell ref="AX38:AZ38"/>
    <mergeCell ref="BA38:BC38"/>
    <mergeCell ref="BE38:BQ38"/>
    <mergeCell ref="BA39:BC39"/>
    <mergeCell ref="AF39:AK39"/>
    <mergeCell ref="AL39:AN39"/>
    <mergeCell ref="AO39:AQ39"/>
    <mergeCell ref="AR39:AT39"/>
    <mergeCell ref="AU39:AW39"/>
    <mergeCell ref="AX39:AZ39"/>
    <mergeCell ref="BE39:BQ39"/>
    <mergeCell ref="BA41:BC41"/>
    <mergeCell ref="A2:B2"/>
    <mergeCell ref="J4:K4"/>
    <mergeCell ref="L4:M4"/>
    <mergeCell ref="N4:N5"/>
    <mergeCell ref="O4:O5"/>
    <mergeCell ref="P4:Q4"/>
    <mergeCell ref="R4:R5"/>
    <mergeCell ref="G2:O2"/>
    <mergeCell ref="Y2:Z2"/>
    <mergeCell ref="T4:U4"/>
    <mergeCell ref="V4:V5"/>
    <mergeCell ref="W4:W5"/>
    <mergeCell ref="A4:A5"/>
    <mergeCell ref="B4:B5"/>
    <mergeCell ref="C4:C5"/>
    <mergeCell ref="D4:D5"/>
    <mergeCell ref="E4:G5"/>
    <mergeCell ref="H4:H5"/>
    <mergeCell ref="I4:I5"/>
  </mergeCells>
  <phoneticPr fontId="1"/>
  <dataValidations count="10">
    <dataValidation type="list" allowBlank="1" showInputMessage="1" showErrorMessage="1" sqref="I65524:I65542 II65524:IK65542">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X2:X3">
      <formula1>"○"</formula1>
    </dataValidation>
    <dataValidation allowBlank="1" showInputMessage="1" showErrorMessage="1" prompt="最終支払日のみ記入してください。" sqref="O56 W56"/>
    <dataValidation allowBlank="1" showInputMessage="1" showErrorMessage="1" prompt="団体所有車両・レンタカー・自家用車を複数台使用する場合は、【レンタカー①】【レンタカー②】…のように各車へ附番してください。" sqref="I4:I5"/>
    <dataValidation type="list" allowBlank="1" sqref="I6:I53">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Title="【⇔を選択した場合】" prompt="往復分の距離と単価を記入してください。_x000a_" sqref="F6:F53">
      <formula1>"⇒,⇔,－"</formula1>
    </dataValidation>
    <dataValidation allowBlank="1" showInputMessage="1" showErrorMessage="1" prompt="離団や車中泊等により全員が宿泊しない場合は、理由と人数を備考欄へ記載してください。_x000a_" sqref="U6:U53"/>
    <dataValidation allowBlank="1" showInputMessage="1" showErrorMessage="1" prompt="宿泊費計上の上限は9,800円です。_x000a_" sqref="T6:T53"/>
    <dataValidation allowBlank="1" showInputMessage="1" showErrorMessage="1" prompt="様式2の人数とあっているか確認してください。_x000a_" sqref="Q6:Q53"/>
    <dataValidation type="list" allowBlank="1" showInputMessage="1" prompt="様式2の記号とあっているか確認してください。_x000a_" sqref="P6:P53">
      <formula1>"1100,0"</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topLeftCell="A2" zoomScale="85" zoomScaleNormal="87" zoomScaleSheetLayoutView="85" zoomScalePageLayoutView="80" workbookViewId="0">
      <selection activeCell="L33" sqref="L33:M35"/>
    </sheetView>
  </sheetViews>
  <sheetFormatPr defaultColWidth="4.140625" defaultRowHeight="13.5"/>
  <cols>
    <col min="1" max="1" width="8.140625" style="100" customWidth="1"/>
    <col min="2" max="2" width="4.140625" style="678"/>
    <col min="3" max="3" width="10" style="678" customWidth="1"/>
    <col min="4" max="4" width="19.28515625" style="678" customWidth="1"/>
    <col min="5" max="5" width="9" style="678" customWidth="1"/>
    <col min="6" max="6" width="5.28515625" style="678" customWidth="1"/>
    <col min="7" max="7" width="9.7109375" style="678" customWidth="1"/>
    <col min="8" max="8" width="8.85546875" style="678" customWidth="1"/>
    <col min="9" max="9" width="15.5703125" style="678" customWidth="1"/>
    <col min="10" max="10" width="7.7109375" style="678" customWidth="1"/>
    <col min="11" max="11" width="16.85546875" style="678" customWidth="1"/>
    <col min="12" max="12" width="7.7109375" style="678" customWidth="1"/>
    <col min="13" max="13" width="14.85546875" style="678" customWidth="1"/>
    <col min="14" max="14" width="8.140625" style="678" customWidth="1"/>
    <col min="15" max="15" width="10" style="678" customWidth="1"/>
    <col min="16" max="16" width="9" style="678" customWidth="1"/>
    <col min="17" max="17" width="4.140625" style="678"/>
    <col min="18" max="19" width="3.42578125" style="678" customWidth="1"/>
    <col min="20" max="20" width="8.140625" style="678" customWidth="1"/>
    <col min="21" max="24" width="4.140625" style="678"/>
    <col min="25" max="25" width="26.140625" style="678" customWidth="1"/>
    <col min="26" max="231" width="4.140625" style="678"/>
    <col min="232" max="232" width="4.140625" style="678" customWidth="1"/>
    <col min="233" max="16384" width="4.140625" style="678"/>
  </cols>
  <sheetData>
    <row r="1" spans="1:27" ht="68.25" customHeight="1" thickBot="1"/>
    <row r="2" spans="1:27" ht="21" customHeight="1" thickBot="1">
      <c r="A2" s="1086" t="s">
        <v>72</v>
      </c>
      <c r="B2" s="1018"/>
      <c r="C2" s="677"/>
      <c r="D2" s="505" t="s">
        <v>188</v>
      </c>
      <c r="E2" s="673">
        <f>【様式1】!$C$2</f>
        <v>9999</v>
      </c>
      <c r="F2" s="575"/>
      <c r="G2" s="130" t="s">
        <v>73</v>
      </c>
      <c r="H2" s="1007" t="str">
        <f>【様式1】!H2</f>
        <v>ABC交響楽団</v>
      </c>
      <c r="I2" s="1007"/>
      <c r="J2" s="1007"/>
      <c r="K2" s="1007"/>
      <c r="L2" s="1007"/>
      <c r="M2" s="1007"/>
      <c r="N2" s="1007"/>
      <c r="P2" s="576"/>
      <c r="S2" s="700" t="s">
        <v>74</v>
      </c>
      <c r="T2" s="1227" t="s">
        <v>43</v>
      </c>
      <c r="U2" s="1227"/>
      <c r="V2" s="1227"/>
      <c r="W2" s="1228"/>
      <c r="X2" s="429" t="s">
        <v>213</v>
      </c>
      <c r="Y2" s="682" t="s">
        <v>46</v>
      </c>
    </row>
    <row r="3" spans="1:27" ht="7.5" customHeight="1" thickBot="1">
      <c r="A3" s="101"/>
      <c r="B3" s="102"/>
      <c r="R3" s="578"/>
      <c r="S3" s="577"/>
      <c r="T3" s="579"/>
      <c r="U3" s="580"/>
      <c r="V3" s="581"/>
      <c r="W3" s="681"/>
      <c r="X3" s="103"/>
      <c r="Y3" s="581"/>
    </row>
    <row r="4" spans="1:27" ht="22.5" customHeight="1">
      <c r="A4" s="1149" t="s">
        <v>324</v>
      </c>
      <c r="B4" s="1149"/>
      <c r="C4" s="1149"/>
      <c r="D4" s="1149"/>
      <c r="E4" s="1149"/>
      <c r="F4" s="1149"/>
      <c r="G4" s="1149"/>
      <c r="H4" s="1149"/>
      <c r="I4" s="1149"/>
      <c r="J4" s="1149"/>
      <c r="K4" s="1149"/>
      <c r="L4" s="1149"/>
      <c r="M4" s="1149"/>
      <c r="N4" s="1149"/>
      <c r="O4" s="1149"/>
      <c r="P4" s="1149"/>
      <c r="S4" s="430"/>
      <c r="T4" s="1229" t="s">
        <v>75</v>
      </c>
      <c r="U4" s="1230"/>
      <c r="V4" s="1230"/>
      <c r="W4" s="1230"/>
      <c r="X4" s="430" t="s">
        <v>213</v>
      </c>
      <c r="Y4" s="683" t="s">
        <v>351</v>
      </c>
      <c r="Z4" s="677"/>
      <c r="AA4" s="437"/>
    </row>
    <row r="5" spans="1:27" ht="22.5" customHeight="1" thickBot="1">
      <c r="S5" s="574" t="s">
        <v>213</v>
      </c>
      <c r="T5" s="1231" t="s">
        <v>76</v>
      </c>
      <c r="U5" s="1232"/>
      <c r="V5" s="1232"/>
      <c r="W5" s="1232"/>
      <c r="X5" s="591"/>
      <c r="Y5" s="684" t="s">
        <v>77</v>
      </c>
      <c r="Z5" s="677"/>
      <c r="AA5" s="437"/>
    </row>
    <row r="6" spans="1:27" ht="22.5" customHeight="1" thickBot="1">
      <c r="Q6" s="100"/>
      <c r="R6" s="100"/>
      <c r="S6" s="100"/>
      <c r="T6" s="100"/>
      <c r="U6" s="100"/>
      <c r="V6" s="100"/>
      <c r="X6" s="431"/>
      <c r="Y6" s="685" t="s">
        <v>78</v>
      </c>
      <c r="Z6" s="677"/>
      <c r="AA6" s="437"/>
    </row>
    <row r="7" spans="1:27" ht="8.4499999999999993" customHeight="1">
      <c r="Q7" s="100"/>
      <c r="R7" s="100"/>
      <c r="S7" s="100"/>
      <c r="T7" s="100"/>
      <c r="U7" s="100"/>
      <c r="Y7" s="674"/>
    </row>
    <row r="8" spans="1:27" ht="18" customHeight="1">
      <c r="A8" s="1152" t="s">
        <v>79</v>
      </c>
      <c r="B8" s="1153"/>
      <c r="C8" s="1153"/>
      <c r="D8" s="1154"/>
      <c r="E8" s="1233" t="s">
        <v>292</v>
      </c>
      <c r="F8" s="1234"/>
      <c r="G8" s="1234"/>
      <c r="H8" s="1234"/>
      <c r="I8" s="592" t="s">
        <v>393</v>
      </c>
      <c r="J8" s="1235" t="s">
        <v>291</v>
      </c>
      <c r="K8" s="1236"/>
      <c r="L8" s="1236"/>
      <c r="M8" s="1236"/>
      <c r="N8" s="1236"/>
      <c r="O8" s="1236"/>
      <c r="P8" s="1236"/>
      <c r="Q8" s="1236"/>
      <c r="R8" s="1236"/>
      <c r="S8" s="1236"/>
      <c r="T8" s="1236"/>
      <c r="U8" s="438"/>
      <c r="V8" s="438"/>
      <c r="W8" s="438"/>
      <c r="X8" s="438"/>
      <c r="Y8" s="438"/>
    </row>
    <row r="9" spans="1:27" s="104" customFormat="1" ht="18" customHeight="1">
      <c r="A9" s="1155" t="s">
        <v>47</v>
      </c>
      <c r="B9" s="1157" t="s">
        <v>48</v>
      </c>
      <c r="C9" s="1144" t="s">
        <v>49</v>
      </c>
      <c r="D9" s="1146" t="s">
        <v>50</v>
      </c>
      <c r="E9" s="1144" t="s">
        <v>51</v>
      </c>
      <c r="F9" s="1148"/>
      <c r="G9" s="1148"/>
      <c r="H9" s="1159" t="s">
        <v>53</v>
      </c>
      <c r="I9" s="1161" t="s">
        <v>80</v>
      </c>
      <c r="J9" s="1150" t="s">
        <v>241</v>
      </c>
      <c r="K9" s="1163" t="s">
        <v>82</v>
      </c>
      <c r="L9" s="1150" t="s">
        <v>81</v>
      </c>
      <c r="M9" s="1163" t="s">
        <v>83</v>
      </c>
      <c r="N9" s="1150" t="s">
        <v>57</v>
      </c>
      <c r="O9" s="1165" t="s">
        <v>240</v>
      </c>
      <c r="P9" s="1150" t="s">
        <v>241</v>
      </c>
      <c r="Q9" s="1241" t="s">
        <v>285</v>
      </c>
      <c r="R9" s="1163"/>
      <c r="S9" s="1163"/>
      <c r="T9" s="1163"/>
      <c r="U9" s="1207" t="s">
        <v>242</v>
      </c>
      <c r="V9" s="1208"/>
      <c r="W9" s="1208"/>
      <c r="X9" s="1209"/>
      <c r="Y9" s="1205" t="s">
        <v>284</v>
      </c>
    </row>
    <row r="10" spans="1:27" s="104" customFormat="1" ht="18" customHeight="1">
      <c r="A10" s="1156"/>
      <c r="B10" s="1158"/>
      <c r="C10" s="1145"/>
      <c r="D10" s="1147"/>
      <c r="E10" s="1145"/>
      <c r="F10" s="1147"/>
      <c r="G10" s="1147"/>
      <c r="H10" s="1160"/>
      <c r="I10" s="1162"/>
      <c r="J10" s="1151"/>
      <c r="K10" s="1162"/>
      <c r="L10" s="1151"/>
      <c r="M10" s="1162"/>
      <c r="N10" s="1151"/>
      <c r="O10" s="1166"/>
      <c r="P10" s="1164"/>
      <c r="Q10" s="1242"/>
      <c r="R10" s="1162"/>
      <c r="S10" s="1162"/>
      <c r="T10" s="1162"/>
      <c r="U10" s="1245" t="s">
        <v>243</v>
      </c>
      <c r="V10" s="1246"/>
      <c r="W10" s="1247" t="s">
        <v>244</v>
      </c>
      <c r="X10" s="1248"/>
      <c r="Y10" s="1206"/>
    </row>
    <row r="11" spans="1:27" ht="18" customHeight="1">
      <c r="A11" s="64">
        <v>45202</v>
      </c>
      <c r="B11" s="732" t="str">
        <f t="shared" ref="B11:B19" si="0">IF(A11,TEXT(A11,"aaa"),"")</f>
        <v>火</v>
      </c>
      <c r="C11" s="65" t="s">
        <v>332</v>
      </c>
      <c r="D11" s="66" t="s">
        <v>349</v>
      </c>
      <c r="E11" s="65" t="s">
        <v>342</v>
      </c>
      <c r="F11" s="421" t="s">
        <v>348</v>
      </c>
      <c r="G11" s="67" t="s">
        <v>350</v>
      </c>
      <c r="H11" s="60">
        <v>20</v>
      </c>
      <c r="I11" s="106">
        <v>35000</v>
      </c>
      <c r="J11" s="502" t="s">
        <v>487</v>
      </c>
      <c r="K11" s="106"/>
      <c r="L11" s="502"/>
      <c r="M11" s="106"/>
      <c r="N11" s="502"/>
      <c r="O11" s="624"/>
      <c r="P11" s="498"/>
      <c r="Q11" s="1243"/>
      <c r="R11" s="1244"/>
      <c r="S11" s="1244"/>
      <c r="T11" s="1244"/>
      <c r="U11" s="1239"/>
      <c r="V11" s="1240"/>
      <c r="W11" s="1198">
        <f>U11*1070</f>
        <v>0</v>
      </c>
      <c r="X11" s="1199"/>
      <c r="Y11" s="697"/>
    </row>
    <row r="12" spans="1:27" ht="18" customHeight="1">
      <c r="A12" s="107"/>
      <c r="B12" s="646" t="str">
        <f t="shared" si="0"/>
        <v/>
      </c>
      <c r="C12" s="109"/>
      <c r="D12" s="105"/>
      <c r="E12" s="65" t="s">
        <v>350</v>
      </c>
      <c r="F12" s="421" t="s">
        <v>333</v>
      </c>
      <c r="G12" s="67" t="s">
        <v>355</v>
      </c>
      <c r="H12" s="60">
        <v>100</v>
      </c>
      <c r="I12" s="110"/>
      <c r="J12" s="503"/>
      <c r="K12" s="106"/>
      <c r="L12" s="503"/>
      <c r="M12" s="110">
        <v>1450</v>
      </c>
      <c r="N12" s="503" t="s">
        <v>490</v>
      </c>
      <c r="O12" s="727"/>
      <c r="P12" s="499"/>
      <c r="Q12" s="1202"/>
      <c r="R12" s="1203"/>
      <c r="S12" s="1203"/>
      <c r="T12" s="1204"/>
      <c r="U12" s="1196"/>
      <c r="V12" s="1197"/>
      <c r="W12" s="1200">
        <f t="shared" ref="W12:W19" si="1">U12*1070</f>
        <v>0</v>
      </c>
      <c r="X12" s="1201"/>
      <c r="Y12" s="698"/>
    </row>
    <row r="13" spans="1:27" ht="18" customHeight="1">
      <c r="A13" s="107"/>
      <c r="B13" s="646" t="str">
        <f t="shared" si="0"/>
        <v/>
      </c>
      <c r="C13" s="109"/>
      <c r="D13" s="105"/>
      <c r="E13" s="65" t="s">
        <v>355</v>
      </c>
      <c r="F13" s="421" t="s">
        <v>348</v>
      </c>
      <c r="G13" s="67" t="s">
        <v>343</v>
      </c>
      <c r="H13" s="60">
        <v>20</v>
      </c>
      <c r="I13" s="110"/>
      <c r="J13" s="503"/>
      <c r="K13" s="106"/>
      <c r="L13" s="503"/>
      <c r="M13" s="110"/>
      <c r="N13" s="503"/>
      <c r="O13" s="733">
        <v>1000</v>
      </c>
      <c r="P13" s="503" t="s">
        <v>491</v>
      </c>
      <c r="Q13" s="1202" t="s">
        <v>392</v>
      </c>
      <c r="R13" s="1203"/>
      <c r="S13" s="1203"/>
      <c r="T13" s="1204"/>
      <c r="U13" s="1196">
        <v>3</v>
      </c>
      <c r="V13" s="1197"/>
      <c r="W13" s="1200">
        <f t="shared" si="1"/>
        <v>3210</v>
      </c>
      <c r="X13" s="1201"/>
      <c r="Y13" s="698"/>
    </row>
    <row r="14" spans="1:27" ht="18" customHeight="1">
      <c r="A14" s="107"/>
      <c r="B14" s="646" t="str">
        <f t="shared" si="0"/>
        <v/>
      </c>
      <c r="C14" s="109"/>
      <c r="D14" s="105"/>
      <c r="E14" s="108"/>
      <c r="F14" s="421"/>
      <c r="G14" s="109"/>
      <c r="H14" s="434"/>
      <c r="I14" s="110"/>
      <c r="J14" s="503"/>
      <c r="K14" s="106"/>
      <c r="L14" s="503"/>
      <c r="M14" s="110"/>
      <c r="N14" s="503"/>
      <c r="O14" s="625"/>
      <c r="P14" s="499"/>
      <c r="Q14" s="1202"/>
      <c r="R14" s="1203"/>
      <c r="S14" s="1203"/>
      <c r="T14" s="1204"/>
      <c r="U14" s="1196"/>
      <c r="V14" s="1197"/>
      <c r="W14" s="1200">
        <f t="shared" si="1"/>
        <v>0</v>
      </c>
      <c r="X14" s="1201"/>
      <c r="Y14" s="698"/>
    </row>
    <row r="15" spans="1:27" ht="18" customHeight="1">
      <c r="A15" s="64">
        <v>45203</v>
      </c>
      <c r="B15" s="732" t="str">
        <f t="shared" si="0"/>
        <v>水</v>
      </c>
      <c r="C15" s="65" t="s">
        <v>357</v>
      </c>
      <c r="D15" s="66" t="s">
        <v>355</v>
      </c>
      <c r="E15" s="65" t="s">
        <v>343</v>
      </c>
      <c r="F15" s="421" t="s">
        <v>348</v>
      </c>
      <c r="G15" s="67" t="s">
        <v>355</v>
      </c>
      <c r="H15" s="60">
        <v>20</v>
      </c>
      <c r="I15" s="110">
        <v>25000</v>
      </c>
      <c r="J15" s="503" t="s">
        <v>488</v>
      </c>
      <c r="K15" s="106"/>
      <c r="L15" s="503"/>
      <c r="M15" s="110"/>
      <c r="N15" s="503"/>
      <c r="O15" s="625"/>
      <c r="P15" s="499"/>
      <c r="Q15" s="1202"/>
      <c r="R15" s="1203"/>
      <c r="S15" s="1203"/>
      <c r="T15" s="1204"/>
      <c r="U15" s="1196"/>
      <c r="V15" s="1197"/>
      <c r="W15" s="1200">
        <f t="shared" si="1"/>
        <v>0</v>
      </c>
      <c r="X15" s="1201"/>
      <c r="Y15" s="698"/>
    </row>
    <row r="16" spans="1:27" ht="18" customHeight="1">
      <c r="A16" s="107"/>
      <c r="B16" s="646" t="str">
        <f t="shared" si="0"/>
        <v/>
      </c>
      <c r="C16" s="109"/>
      <c r="D16" s="105"/>
      <c r="E16" s="65" t="s">
        <v>355</v>
      </c>
      <c r="F16" s="421" t="s">
        <v>348</v>
      </c>
      <c r="G16" s="67" t="s">
        <v>358</v>
      </c>
      <c r="H16" s="60">
        <v>15</v>
      </c>
      <c r="I16" s="110"/>
      <c r="J16" s="503"/>
      <c r="K16" s="106">
        <v>6000</v>
      </c>
      <c r="L16" s="503" t="s">
        <v>489</v>
      </c>
      <c r="M16" s="110"/>
      <c r="N16" s="503"/>
      <c r="O16" s="625"/>
      <c r="P16" s="499"/>
      <c r="Q16" s="1202" t="s">
        <v>392</v>
      </c>
      <c r="R16" s="1203"/>
      <c r="S16" s="1203"/>
      <c r="T16" s="1204"/>
      <c r="U16" s="1196">
        <v>1</v>
      </c>
      <c r="V16" s="1197"/>
      <c r="W16" s="1200">
        <f t="shared" si="1"/>
        <v>1070</v>
      </c>
      <c r="X16" s="1201"/>
      <c r="Y16" s="698"/>
    </row>
    <row r="17" spans="1:25" ht="18" customHeight="1">
      <c r="A17" s="107"/>
      <c r="B17" s="646" t="str">
        <f t="shared" si="0"/>
        <v/>
      </c>
      <c r="C17" s="109"/>
      <c r="D17" s="105"/>
      <c r="E17" s="108"/>
      <c r="F17" s="421"/>
      <c r="G17" s="109"/>
      <c r="H17" s="434"/>
      <c r="I17" s="110"/>
      <c r="J17" s="503"/>
      <c r="K17" s="106"/>
      <c r="L17" s="503"/>
      <c r="M17" s="110"/>
      <c r="N17" s="503"/>
      <c r="O17" s="625"/>
      <c r="P17" s="499"/>
      <c r="Q17" s="1202"/>
      <c r="R17" s="1203"/>
      <c r="S17" s="1203"/>
      <c r="T17" s="1204"/>
      <c r="U17" s="1196"/>
      <c r="V17" s="1197"/>
      <c r="W17" s="1200">
        <f t="shared" si="1"/>
        <v>0</v>
      </c>
      <c r="X17" s="1201"/>
      <c r="Y17" s="698"/>
    </row>
    <row r="18" spans="1:25" ht="18" customHeight="1">
      <c r="A18" s="107"/>
      <c r="B18" s="646" t="str">
        <f t="shared" si="0"/>
        <v/>
      </c>
      <c r="C18" s="109"/>
      <c r="D18" s="105"/>
      <c r="E18" s="108"/>
      <c r="F18" s="421"/>
      <c r="G18" s="109"/>
      <c r="H18" s="434"/>
      <c r="I18" s="110"/>
      <c r="J18" s="503"/>
      <c r="K18" s="106"/>
      <c r="L18" s="503"/>
      <c r="M18" s="110"/>
      <c r="N18" s="503"/>
      <c r="O18" s="625"/>
      <c r="P18" s="499"/>
      <c r="Q18" s="1202"/>
      <c r="R18" s="1203"/>
      <c r="S18" s="1203"/>
      <c r="T18" s="1204"/>
      <c r="U18" s="1196"/>
      <c r="V18" s="1197"/>
      <c r="W18" s="1200">
        <f t="shared" si="1"/>
        <v>0</v>
      </c>
      <c r="X18" s="1201"/>
      <c r="Y18" s="698"/>
    </row>
    <row r="19" spans="1:25" ht="18" customHeight="1">
      <c r="A19" s="107"/>
      <c r="B19" s="646" t="str">
        <f t="shared" si="0"/>
        <v/>
      </c>
      <c r="C19" s="109"/>
      <c r="D19" s="105"/>
      <c r="E19" s="108"/>
      <c r="F19" s="421"/>
      <c r="G19" s="109"/>
      <c r="H19" s="434"/>
      <c r="I19" s="110"/>
      <c r="J19" s="503"/>
      <c r="K19" s="106"/>
      <c r="L19" s="503"/>
      <c r="M19" s="110"/>
      <c r="N19" s="503"/>
      <c r="O19" s="625"/>
      <c r="P19" s="499"/>
      <c r="Q19" s="1202"/>
      <c r="R19" s="1203"/>
      <c r="S19" s="1203"/>
      <c r="T19" s="1204"/>
      <c r="U19" s="1196"/>
      <c r="V19" s="1197"/>
      <c r="W19" s="1200">
        <f t="shared" si="1"/>
        <v>0</v>
      </c>
      <c r="X19" s="1201"/>
      <c r="Y19" s="698"/>
    </row>
    <row r="20" spans="1:25" ht="18" customHeight="1">
      <c r="A20" s="107"/>
      <c r="B20" s="646" t="str">
        <f t="shared" ref="B20:B27" si="2">IF(A20,TEXT(A20,"aaa"),"")</f>
        <v/>
      </c>
      <c r="C20" s="109"/>
      <c r="D20" s="105"/>
      <c r="E20" s="108"/>
      <c r="F20" s="421"/>
      <c r="G20" s="109"/>
      <c r="H20" s="434"/>
      <c r="I20" s="110"/>
      <c r="J20" s="503"/>
      <c r="K20" s="106"/>
      <c r="L20" s="503"/>
      <c r="M20" s="110"/>
      <c r="N20" s="503"/>
      <c r="O20" s="625"/>
      <c r="P20" s="499"/>
      <c r="Q20" s="1202"/>
      <c r="R20" s="1203"/>
      <c r="S20" s="1203"/>
      <c r="T20" s="1204"/>
      <c r="U20" s="1196"/>
      <c r="V20" s="1197"/>
      <c r="W20" s="1200">
        <f t="shared" ref="W20:W27" si="3">U20*1070</f>
        <v>0</v>
      </c>
      <c r="X20" s="1201"/>
      <c r="Y20" s="698"/>
    </row>
    <row r="21" spans="1:25" ht="18" customHeight="1">
      <c r="A21" s="107"/>
      <c r="B21" s="646" t="str">
        <f t="shared" si="2"/>
        <v/>
      </c>
      <c r="C21" s="109"/>
      <c r="D21" s="105"/>
      <c r="E21" s="108"/>
      <c r="F21" s="421"/>
      <c r="G21" s="109"/>
      <c r="H21" s="434"/>
      <c r="I21" s="110"/>
      <c r="J21" s="503"/>
      <c r="K21" s="106"/>
      <c r="L21" s="503"/>
      <c r="M21" s="110"/>
      <c r="N21" s="503"/>
      <c r="O21" s="625"/>
      <c r="P21" s="499"/>
      <c r="Q21" s="1202"/>
      <c r="R21" s="1203"/>
      <c r="S21" s="1203"/>
      <c r="T21" s="1204"/>
      <c r="U21" s="1196"/>
      <c r="V21" s="1197"/>
      <c r="W21" s="1200">
        <f t="shared" si="3"/>
        <v>0</v>
      </c>
      <c r="X21" s="1201"/>
      <c r="Y21" s="698"/>
    </row>
    <row r="22" spans="1:25" ht="18" customHeight="1">
      <c r="A22" s="107"/>
      <c r="B22" s="646" t="str">
        <f t="shared" si="2"/>
        <v/>
      </c>
      <c r="C22" s="109"/>
      <c r="D22" s="105"/>
      <c r="E22" s="108"/>
      <c r="F22" s="421"/>
      <c r="G22" s="109"/>
      <c r="H22" s="434"/>
      <c r="I22" s="110"/>
      <c r="J22" s="503"/>
      <c r="K22" s="106"/>
      <c r="L22" s="503"/>
      <c r="M22" s="110"/>
      <c r="N22" s="503"/>
      <c r="O22" s="625"/>
      <c r="P22" s="499"/>
      <c r="Q22" s="1202"/>
      <c r="R22" s="1203"/>
      <c r="S22" s="1203"/>
      <c r="T22" s="1204"/>
      <c r="U22" s="1196"/>
      <c r="V22" s="1197"/>
      <c r="W22" s="1200">
        <f t="shared" si="3"/>
        <v>0</v>
      </c>
      <c r="X22" s="1201"/>
      <c r="Y22" s="698"/>
    </row>
    <row r="23" spans="1:25" ht="18" customHeight="1">
      <c r="A23" s="107"/>
      <c r="B23" s="646" t="str">
        <f t="shared" si="2"/>
        <v/>
      </c>
      <c r="C23" s="109"/>
      <c r="D23" s="105"/>
      <c r="E23" s="108"/>
      <c r="F23" s="421"/>
      <c r="G23" s="109"/>
      <c r="H23" s="434"/>
      <c r="I23" s="110"/>
      <c r="J23" s="503"/>
      <c r="K23" s="106"/>
      <c r="L23" s="503"/>
      <c r="M23" s="110"/>
      <c r="N23" s="503"/>
      <c r="O23" s="625"/>
      <c r="P23" s="499"/>
      <c r="Q23" s="1202"/>
      <c r="R23" s="1203"/>
      <c r="S23" s="1203"/>
      <c r="T23" s="1204"/>
      <c r="U23" s="1196"/>
      <c r="V23" s="1197"/>
      <c r="W23" s="1200">
        <f t="shared" si="3"/>
        <v>0</v>
      </c>
      <c r="X23" s="1201"/>
      <c r="Y23" s="698"/>
    </row>
    <row r="24" spans="1:25" ht="18" customHeight="1">
      <c r="A24" s="107"/>
      <c r="B24" s="646" t="str">
        <f t="shared" si="2"/>
        <v/>
      </c>
      <c r="C24" s="109"/>
      <c r="D24" s="105"/>
      <c r="E24" s="108"/>
      <c r="F24" s="421"/>
      <c r="G24" s="109"/>
      <c r="H24" s="434"/>
      <c r="I24" s="110"/>
      <c r="J24" s="503"/>
      <c r="K24" s="106"/>
      <c r="L24" s="503"/>
      <c r="M24" s="110"/>
      <c r="N24" s="503"/>
      <c r="O24" s="625"/>
      <c r="P24" s="499"/>
      <c r="Q24" s="1202"/>
      <c r="R24" s="1203"/>
      <c r="S24" s="1203"/>
      <c r="T24" s="1204"/>
      <c r="U24" s="1196"/>
      <c r="V24" s="1197"/>
      <c r="W24" s="1200">
        <f t="shared" si="3"/>
        <v>0</v>
      </c>
      <c r="X24" s="1201"/>
      <c r="Y24" s="698"/>
    </row>
    <row r="25" spans="1:25" ht="18" customHeight="1">
      <c r="A25" s="107"/>
      <c r="B25" s="646" t="str">
        <f t="shared" si="2"/>
        <v/>
      </c>
      <c r="C25" s="109"/>
      <c r="D25" s="105"/>
      <c r="E25" s="108"/>
      <c r="F25" s="421"/>
      <c r="G25" s="109"/>
      <c r="H25" s="434"/>
      <c r="I25" s="110"/>
      <c r="J25" s="503"/>
      <c r="K25" s="106"/>
      <c r="L25" s="503"/>
      <c r="M25" s="110"/>
      <c r="N25" s="503"/>
      <c r="O25" s="625"/>
      <c r="P25" s="499"/>
      <c r="Q25" s="1202"/>
      <c r="R25" s="1203"/>
      <c r="S25" s="1203"/>
      <c r="T25" s="1204"/>
      <c r="U25" s="1196"/>
      <c r="V25" s="1197"/>
      <c r="W25" s="1200">
        <f t="shared" si="3"/>
        <v>0</v>
      </c>
      <c r="X25" s="1201"/>
      <c r="Y25" s="698"/>
    </row>
    <row r="26" spans="1:25" ht="18" customHeight="1">
      <c r="A26" s="107"/>
      <c r="B26" s="646" t="str">
        <f t="shared" si="2"/>
        <v/>
      </c>
      <c r="C26" s="109"/>
      <c r="D26" s="105"/>
      <c r="E26" s="108"/>
      <c r="F26" s="421"/>
      <c r="G26" s="109"/>
      <c r="H26" s="434"/>
      <c r="I26" s="110"/>
      <c r="J26" s="503"/>
      <c r="K26" s="106"/>
      <c r="L26" s="503"/>
      <c r="M26" s="110"/>
      <c r="N26" s="503"/>
      <c r="O26" s="625"/>
      <c r="P26" s="499"/>
      <c r="Q26" s="1202"/>
      <c r="R26" s="1203"/>
      <c r="S26" s="1203"/>
      <c r="T26" s="1204"/>
      <c r="U26" s="1196"/>
      <c r="V26" s="1197"/>
      <c r="W26" s="1200">
        <f>U26*1070</f>
        <v>0</v>
      </c>
      <c r="X26" s="1201"/>
      <c r="Y26" s="698"/>
    </row>
    <row r="27" spans="1:25" ht="18" customHeight="1" thickBot="1">
      <c r="A27" s="111"/>
      <c r="B27" s="647" t="str">
        <f t="shared" si="2"/>
        <v/>
      </c>
      <c r="C27" s="113"/>
      <c r="D27" s="572"/>
      <c r="E27" s="112"/>
      <c r="F27" s="422"/>
      <c r="G27" s="113"/>
      <c r="H27" s="435"/>
      <c r="I27" s="114"/>
      <c r="J27" s="504"/>
      <c r="K27" s="282"/>
      <c r="L27" s="504"/>
      <c r="M27" s="114"/>
      <c r="N27" s="504"/>
      <c r="O27" s="626"/>
      <c r="P27" s="500"/>
      <c r="Q27" s="1210"/>
      <c r="R27" s="1211"/>
      <c r="S27" s="1211"/>
      <c r="T27" s="1212"/>
      <c r="U27" s="1223"/>
      <c r="V27" s="1224"/>
      <c r="W27" s="1225">
        <f t="shared" si="3"/>
        <v>0</v>
      </c>
      <c r="X27" s="1226"/>
      <c r="Y27" s="699"/>
    </row>
    <row r="28" spans="1:25" ht="18" customHeight="1" thickTop="1" thickBot="1">
      <c r="A28" s="115"/>
      <c r="B28" s="116"/>
      <c r="C28" s="1143"/>
      <c r="D28" s="1143"/>
      <c r="E28" s="117"/>
      <c r="F28" s="433"/>
      <c r="G28" s="118"/>
      <c r="H28" s="645">
        <f>ROUNDDOWN(SUM(H11:H27),0)</f>
        <v>175</v>
      </c>
      <c r="I28" s="644">
        <f>SUM(I11:I27)</f>
        <v>60000</v>
      </c>
      <c r="J28" s="501"/>
      <c r="K28" s="644">
        <f>SUM(K11:K27)</f>
        <v>6000</v>
      </c>
      <c r="L28" s="501"/>
      <c r="M28" s="644">
        <f>SUM(M11:M27)</f>
        <v>1450</v>
      </c>
      <c r="N28" s="501"/>
      <c r="O28" s="644">
        <f>SUM(O11:O27)</f>
        <v>1000</v>
      </c>
      <c r="P28" s="731"/>
      <c r="Q28" s="1213"/>
      <c r="R28" s="1213"/>
      <c r="S28" s="1213"/>
      <c r="T28" s="1214"/>
      <c r="U28" s="1215">
        <f>SUM(W11:X27)</f>
        <v>4280</v>
      </c>
      <c r="V28" s="1216"/>
      <c r="W28" s="1216"/>
      <c r="X28" s="1217"/>
      <c r="Y28" s="573"/>
    </row>
    <row r="29" spans="1:25" ht="25.5" customHeight="1" thickBot="1">
      <c r="Q29" s="439"/>
      <c r="R29" s="439"/>
      <c r="S29" s="439"/>
      <c r="T29" s="440" t="s">
        <v>245</v>
      </c>
      <c r="U29" s="1218">
        <f>SUM(I28:M28,O28,U28)</f>
        <v>72730</v>
      </c>
      <c r="V29" s="1219"/>
      <c r="W29" s="1219"/>
      <c r="X29" s="1220"/>
    </row>
    <row r="30" spans="1:25" ht="18" customHeight="1" thickBot="1">
      <c r="Q30" s="119"/>
      <c r="R30" s="627"/>
      <c r="S30" s="119"/>
      <c r="T30" s="120"/>
      <c r="U30" s="5"/>
      <c r="V30" s="5"/>
      <c r="W30" s="5"/>
      <c r="X30" s="5"/>
    </row>
    <row r="31" spans="1:25" ht="18" customHeight="1" thickBot="1">
      <c r="A31" s="1168" t="s">
        <v>84</v>
      </c>
      <c r="B31" s="986"/>
      <c r="C31" s="986"/>
      <c r="D31" s="986"/>
      <c r="E31" s="986"/>
      <c r="F31" s="986"/>
      <c r="G31" s="986"/>
      <c r="H31" s="986"/>
      <c r="I31" s="986"/>
      <c r="J31" s="986"/>
      <c r="K31" s="986"/>
      <c r="L31" s="986"/>
      <c r="M31" s="987"/>
      <c r="Q31" s="728" t="s">
        <v>276</v>
      </c>
      <c r="R31" s="729"/>
      <c r="S31" s="729"/>
      <c r="T31" s="730"/>
      <c r="U31" s="1221">
        <v>45235</v>
      </c>
      <c r="V31" s="1221"/>
      <c r="W31" s="1221"/>
      <c r="X31" s="1222"/>
    </row>
    <row r="32" spans="1:25" s="121" customFormat="1" ht="18" customHeight="1">
      <c r="A32" s="1169" t="s">
        <v>85</v>
      </c>
      <c r="B32" s="1170"/>
      <c r="C32" s="1170"/>
      <c r="D32" s="1171"/>
      <c r="E32" s="679" t="s">
        <v>86</v>
      </c>
      <c r="F32" s="1183" t="s">
        <v>87</v>
      </c>
      <c r="G32" s="1184"/>
      <c r="H32" s="1172" t="s">
        <v>85</v>
      </c>
      <c r="I32" s="1173"/>
      <c r="J32" s="1174"/>
      <c r="K32" s="680" t="s">
        <v>86</v>
      </c>
      <c r="L32" s="1175" t="s">
        <v>87</v>
      </c>
      <c r="M32" s="1176"/>
      <c r="S32" s="119"/>
      <c r="Y32" s="678"/>
    </row>
    <row r="33" spans="1:13" ht="18" customHeight="1">
      <c r="A33" s="1177">
        <v>1</v>
      </c>
      <c r="B33" s="1178"/>
      <c r="C33" s="1179" t="s">
        <v>392</v>
      </c>
      <c r="D33" s="1180"/>
      <c r="E33" s="648">
        <f ca="1">SUMIF(Q:T,C33,U:V)</f>
        <v>4</v>
      </c>
      <c r="F33" s="1185">
        <f ca="1">E33*1070</f>
        <v>4280</v>
      </c>
      <c r="G33" s="1182"/>
      <c r="H33" s="122">
        <v>4</v>
      </c>
      <c r="I33" s="1179"/>
      <c r="J33" s="1180"/>
      <c r="K33" s="648">
        <f ca="1">SUMIF(Q:T,I33,U:V)</f>
        <v>0</v>
      </c>
      <c r="L33" s="1181">
        <f ca="1">K33*1070</f>
        <v>0</v>
      </c>
      <c r="M33" s="1182"/>
    </row>
    <row r="34" spans="1:13" ht="18" customHeight="1">
      <c r="A34" s="1191">
        <v>2</v>
      </c>
      <c r="B34" s="1192"/>
      <c r="C34" s="1193"/>
      <c r="D34" s="1194"/>
      <c r="E34" s="648">
        <f ca="1">SUMIF(Q:T,C34,U:V)</f>
        <v>0</v>
      </c>
      <c r="F34" s="1141">
        <f ca="1">E34*1070</f>
        <v>0</v>
      </c>
      <c r="G34" s="1142"/>
      <c r="H34" s="123">
        <v>5</v>
      </c>
      <c r="I34" s="1193"/>
      <c r="J34" s="1194"/>
      <c r="K34" s="648">
        <f ca="1">SUMIF(Q:T,I34,U:V)</f>
        <v>0</v>
      </c>
      <c r="L34" s="1195">
        <f t="shared" ref="L34:L35" ca="1" si="4">K34*1070</f>
        <v>0</v>
      </c>
      <c r="M34" s="1142"/>
    </row>
    <row r="35" spans="1:13" ht="18" customHeight="1">
      <c r="A35" s="1186">
        <v>3</v>
      </c>
      <c r="B35" s="1187"/>
      <c r="C35" s="1188"/>
      <c r="D35" s="1189"/>
      <c r="E35" s="649">
        <f ca="1">SUMIF(Q:T,C35,U:V)</f>
        <v>0</v>
      </c>
      <c r="F35" s="1139">
        <f ca="1">E35*1070</f>
        <v>0</v>
      </c>
      <c r="G35" s="1140"/>
      <c r="H35" s="124">
        <v>6</v>
      </c>
      <c r="I35" s="1188"/>
      <c r="J35" s="1189"/>
      <c r="K35" s="649">
        <f ca="1">SUMIF(Q:T,I35,U:V)</f>
        <v>0</v>
      </c>
      <c r="L35" s="1190">
        <f t="shared" ca="1" si="4"/>
        <v>0</v>
      </c>
      <c r="M35" s="1140"/>
    </row>
    <row r="36" spans="1:13" ht="18" customHeight="1"/>
    <row r="37" spans="1:13" ht="18" customHeight="1">
      <c r="A37" s="125" t="s">
        <v>88</v>
      </c>
    </row>
    <row r="38" spans="1:13">
      <c r="A38" s="1138" t="s">
        <v>172</v>
      </c>
      <c r="B38" s="1138"/>
      <c r="C38" s="1138"/>
      <c r="D38" s="1138"/>
      <c r="E38" s="1138"/>
      <c r="F38" s="1138"/>
      <c r="G38" s="1138"/>
    </row>
    <row r="39" spans="1:13">
      <c r="A39" s="678"/>
    </row>
    <row r="40" spans="1:13">
      <c r="A40" s="678"/>
    </row>
    <row r="41" spans="1:13">
      <c r="A41" s="678"/>
    </row>
    <row r="42" spans="1:13">
      <c r="A42" s="678"/>
    </row>
    <row r="43" spans="1:13">
      <c r="A43" s="678"/>
    </row>
    <row r="44" spans="1:13">
      <c r="A44" s="678"/>
    </row>
    <row r="45" spans="1:13">
      <c r="A45" s="678"/>
    </row>
    <row r="46" spans="1:13">
      <c r="A46" s="678"/>
    </row>
    <row r="47" spans="1:13">
      <c r="A47" s="678"/>
    </row>
    <row r="48" spans="1:13">
      <c r="A48" s="678"/>
    </row>
    <row r="49" spans="1:18">
      <c r="A49" s="678"/>
    </row>
    <row r="50" spans="1:18">
      <c r="A50" s="678"/>
    </row>
    <row r="51" spans="1:18">
      <c r="A51" s="678"/>
    </row>
    <row r="52" spans="1:18">
      <c r="A52" s="678"/>
    </row>
    <row r="53" spans="1:18">
      <c r="A53" s="678"/>
    </row>
    <row r="54" spans="1:18">
      <c r="A54" s="678"/>
    </row>
    <row r="55" spans="1:18">
      <c r="A55" s="678"/>
    </row>
    <row r="56" spans="1:18">
      <c r="A56" s="678"/>
    </row>
    <row r="57" spans="1:18">
      <c r="A57" s="678"/>
    </row>
    <row r="58" spans="1:18">
      <c r="A58" s="678"/>
    </row>
    <row r="59" spans="1:18">
      <c r="A59" s="678"/>
    </row>
    <row r="60" spans="1:18">
      <c r="A60" s="678"/>
    </row>
    <row r="61" spans="1:18">
      <c r="A61" s="678"/>
    </row>
    <row r="62" spans="1:18">
      <c r="A62" s="678"/>
    </row>
    <row r="63" spans="1:18">
      <c r="J63" s="1167"/>
      <c r="K63" s="1167"/>
      <c r="L63" s="1167"/>
    </row>
    <row r="64" spans="1:18">
      <c r="J64" s="1167"/>
      <c r="K64" s="1167"/>
      <c r="L64" s="1167"/>
      <c r="M64" s="1167"/>
      <c r="N64" s="1167"/>
      <c r="O64" s="1167"/>
      <c r="P64" s="1167"/>
      <c r="Q64" s="1167"/>
      <c r="R64" s="1167"/>
    </row>
    <row r="65" spans="10:18">
      <c r="J65" s="1167"/>
      <c r="K65" s="1167"/>
      <c r="L65" s="1167"/>
      <c r="M65" s="1167"/>
      <c r="N65" s="1167"/>
      <c r="O65" s="1167"/>
      <c r="P65" s="1167"/>
      <c r="Q65" s="1167"/>
      <c r="R65" s="1167"/>
    </row>
    <row r="66" spans="10:18">
      <c r="J66" s="1167"/>
      <c r="K66" s="1167"/>
      <c r="L66" s="1167"/>
      <c r="M66" s="1167"/>
      <c r="N66" s="1167"/>
      <c r="O66" s="1167"/>
      <c r="P66" s="1167"/>
      <c r="Q66" s="1167"/>
      <c r="R66" s="1167"/>
    </row>
    <row r="67" spans="10:18">
      <c r="J67" s="1167"/>
      <c r="K67" s="1167"/>
      <c r="L67" s="1167"/>
      <c r="M67" s="1167"/>
      <c r="N67" s="1167"/>
      <c r="O67" s="1167"/>
      <c r="P67" s="1167"/>
      <c r="Q67" s="1167"/>
      <c r="R67" s="1167"/>
    </row>
    <row r="68" spans="10:18">
      <c r="J68" s="1167"/>
      <c r="K68" s="1167"/>
      <c r="L68" s="1167"/>
      <c r="M68" s="1167"/>
      <c r="N68" s="1167"/>
      <c r="O68" s="1167"/>
      <c r="P68" s="1167"/>
      <c r="Q68" s="1167"/>
      <c r="R68" s="1167"/>
    </row>
  </sheetData>
  <mergeCells count="111">
    <mergeCell ref="J8:T8"/>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Q25:T25"/>
    <mergeCell ref="U25:V25"/>
    <mergeCell ref="W25:X25"/>
    <mergeCell ref="Q26:T26"/>
    <mergeCell ref="U26:V26"/>
    <mergeCell ref="W26:X26"/>
    <mergeCell ref="A31:M31"/>
    <mergeCell ref="A32:D32"/>
    <mergeCell ref="F32:G32"/>
    <mergeCell ref="H32:J32"/>
    <mergeCell ref="L32:M32"/>
    <mergeCell ref="C28:D28"/>
    <mergeCell ref="Q27:T27"/>
    <mergeCell ref="U27:V27"/>
    <mergeCell ref="W27:X27"/>
    <mergeCell ref="Q28:T28"/>
    <mergeCell ref="U28:X28"/>
    <mergeCell ref="U29:X29"/>
    <mergeCell ref="U31:X31"/>
    <mergeCell ref="Q22:T22"/>
    <mergeCell ref="U22:V22"/>
    <mergeCell ref="W22:X22"/>
    <mergeCell ref="Q23:T23"/>
    <mergeCell ref="U23:V23"/>
    <mergeCell ref="W23:X23"/>
    <mergeCell ref="Q24:T24"/>
    <mergeCell ref="U24:V24"/>
    <mergeCell ref="W24:X24"/>
    <mergeCell ref="Q19:T19"/>
    <mergeCell ref="U19:V19"/>
    <mergeCell ref="W19:X19"/>
    <mergeCell ref="Q20:T20"/>
    <mergeCell ref="U20:V20"/>
    <mergeCell ref="W20:X20"/>
    <mergeCell ref="Q21:T21"/>
    <mergeCell ref="U21:V21"/>
    <mergeCell ref="W21:X21"/>
    <mergeCell ref="Q16:T16"/>
    <mergeCell ref="U16:V16"/>
    <mergeCell ref="W16:X16"/>
    <mergeCell ref="Q17:T17"/>
    <mergeCell ref="U17:V17"/>
    <mergeCell ref="W17:X17"/>
    <mergeCell ref="Q18:T18"/>
    <mergeCell ref="U18:V18"/>
    <mergeCell ref="W18:X18"/>
    <mergeCell ref="Q13:T13"/>
    <mergeCell ref="U13:V13"/>
    <mergeCell ref="W13:X13"/>
    <mergeCell ref="Q14:T14"/>
    <mergeCell ref="U14:V14"/>
    <mergeCell ref="W14:X14"/>
    <mergeCell ref="Q15:T15"/>
    <mergeCell ref="U15:V15"/>
    <mergeCell ref="W15:X15"/>
    <mergeCell ref="A4:P4"/>
    <mergeCell ref="A2:B2"/>
    <mergeCell ref="H2:N2"/>
    <mergeCell ref="T2:W2"/>
    <mergeCell ref="T4:W4"/>
    <mergeCell ref="A8:D8"/>
    <mergeCell ref="A9:A10"/>
    <mergeCell ref="B9:B10"/>
    <mergeCell ref="C9:C10"/>
    <mergeCell ref="D9:D10"/>
    <mergeCell ref="E9:G10"/>
    <mergeCell ref="H9:H10"/>
    <mergeCell ref="O9:O10"/>
    <mergeCell ref="P9:P10"/>
    <mergeCell ref="I9:I10"/>
    <mergeCell ref="J9:J10"/>
    <mergeCell ref="K9:K10"/>
    <mergeCell ref="L9:L10"/>
    <mergeCell ref="M9:M10"/>
    <mergeCell ref="N9:N10"/>
    <mergeCell ref="T5:W5"/>
    <mergeCell ref="Q9:T10"/>
    <mergeCell ref="U9:X9"/>
    <mergeCell ref="E8:H8"/>
    <mergeCell ref="Y9:Y10"/>
    <mergeCell ref="U10:V10"/>
    <mergeCell ref="W10:X10"/>
    <mergeCell ref="Q11:T11"/>
    <mergeCell ref="U11:V11"/>
    <mergeCell ref="W11:X11"/>
    <mergeCell ref="Q12:T12"/>
    <mergeCell ref="U12:V12"/>
    <mergeCell ref="W12:X12"/>
  </mergeCells>
  <phoneticPr fontId="1"/>
  <conditionalFormatting sqref="K20:K27 O20:O27 Q20:X27">
    <cfRule type="expression" dxfId="24" priority="4">
      <formula>$X$6="○"</formula>
    </cfRule>
  </conditionalFormatting>
  <conditionalFormatting sqref="I8">
    <cfRule type="expression" dxfId="23" priority="5">
      <formula>$X$6="○"</formula>
    </cfRule>
  </conditionalFormatting>
  <conditionalFormatting sqref="J8">
    <cfRule type="expression" dxfId="22" priority="6">
      <formula>$X$6="○"</formula>
    </cfRule>
    <cfRule type="expression" dxfId="21" priority="7">
      <formula>$X$5="○"</formula>
    </cfRule>
  </conditionalFormatting>
  <conditionalFormatting sqref="E8">
    <cfRule type="expression" dxfId="20" priority="2">
      <formula>$X$6="○"</formula>
    </cfRule>
    <cfRule type="expression" dxfId="19" priority="3">
      <formula>$X$4="○"</formula>
    </cfRule>
  </conditionalFormatting>
  <conditionalFormatting sqref="K11:K19 Q11:X19 O11 O13:O19">
    <cfRule type="expression" dxfId="18" priority="1">
      <formula>$X$6="○"</formula>
    </cfRule>
  </conditionalFormatting>
  <dataValidations xWindow="1354" yWindow="865" count="14">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7:F27 F14">
      <formula1>"⇒,⇔,－"</formula1>
    </dataValidation>
    <dataValidation allowBlank="1" showInputMessage="1" showErrorMessage="1" prompt="日付から距離までは様式4からコピー&amp;ペーストして記入いただけます。" sqref="D16:D27 D12:D14"/>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1:F13 F15:F16">
      <formula1>"⇒,⇔,－"</formula1>
    </dataValidation>
  </dataValidations>
  <pageMargins left="0.7" right="0.7" top="0.75" bottom="0.75" header="0.3" footer="0.3"/>
  <pageSetup paperSize="9"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zoomScale="70" zoomScaleNormal="87" zoomScaleSheetLayoutView="70" zoomScalePageLayoutView="80" workbookViewId="0">
      <selection activeCell="L33" sqref="L33:M35"/>
    </sheetView>
  </sheetViews>
  <sheetFormatPr defaultColWidth="4.140625" defaultRowHeight="13.5"/>
  <cols>
    <col min="1" max="1" width="8.140625" style="100" customWidth="1"/>
    <col min="2" max="2" width="4.140625" style="778"/>
    <col min="3" max="3" width="10" style="778" customWidth="1"/>
    <col min="4" max="4" width="19.28515625" style="778" customWidth="1"/>
    <col min="5" max="5" width="9" style="778" customWidth="1"/>
    <col min="6" max="6" width="5.28515625" style="778" customWidth="1"/>
    <col min="7" max="7" width="9.7109375" style="778" customWidth="1"/>
    <col min="8" max="8" width="8.85546875" style="778" customWidth="1"/>
    <col min="9" max="9" width="15.5703125" style="778" customWidth="1"/>
    <col min="10" max="10" width="7.7109375" style="778" customWidth="1"/>
    <col min="11" max="11" width="16.85546875" style="778" customWidth="1"/>
    <col min="12" max="12" width="7.7109375" style="778" customWidth="1"/>
    <col min="13" max="13" width="14.85546875" style="778" customWidth="1"/>
    <col min="14" max="14" width="8.140625" style="778" customWidth="1"/>
    <col min="15" max="15" width="10" style="778" customWidth="1"/>
    <col min="16" max="16" width="9" style="778" customWidth="1"/>
    <col min="17" max="17" width="4.140625" style="778"/>
    <col min="18" max="19" width="3.42578125" style="778" customWidth="1"/>
    <col min="20" max="20" width="8.140625" style="778" customWidth="1"/>
    <col min="21" max="24" width="4.140625" style="778"/>
    <col min="25" max="25" width="26.140625" style="778" customWidth="1"/>
    <col min="26" max="231" width="4.140625" style="778"/>
    <col min="232" max="232" width="4.140625" style="778" customWidth="1"/>
    <col min="233" max="16384" width="4.140625" style="778"/>
  </cols>
  <sheetData>
    <row r="1" spans="1:27" s="786" customFormat="1" ht="68.25" customHeight="1" thickBot="1">
      <c r="A1" s="100"/>
    </row>
    <row r="2" spans="1:27" ht="21" customHeight="1" thickBot="1">
      <c r="A2" s="1086" t="s">
        <v>72</v>
      </c>
      <c r="B2" s="1018"/>
      <c r="C2" s="764"/>
      <c r="D2" s="505" t="s">
        <v>188</v>
      </c>
      <c r="E2" s="760">
        <f>【様式1】!$C$2</f>
        <v>9999</v>
      </c>
      <c r="F2" s="575"/>
      <c r="G2" s="130" t="s">
        <v>73</v>
      </c>
      <c r="H2" s="1007" t="str">
        <f>【様式1】!H2</f>
        <v>ABC交響楽団</v>
      </c>
      <c r="I2" s="1007"/>
      <c r="J2" s="1007"/>
      <c r="K2" s="1007"/>
      <c r="L2" s="1007"/>
      <c r="M2" s="1007"/>
      <c r="N2" s="1007"/>
      <c r="P2" s="576"/>
      <c r="S2" s="700" t="s">
        <v>74</v>
      </c>
      <c r="T2" s="1227" t="s">
        <v>43</v>
      </c>
      <c r="U2" s="1227"/>
      <c r="V2" s="1227"/>
      <c r="W2" s="1228"/>
      <c r="X2" s="429" t="s">
        <v>213</v>
      </c>
      <c r="Y2" s="682" t="s">
        <v>46</v>
      </c>
    </row>
    <row r="3" spans="1:27" ht="7.5" customHeight="1" thickBot="1">
      <c r="A3" s="101"/>
      <c r="B3" s="102"/>
      <c r="R3" s="578"/>
      <c r="S3" s="577"/>
      <c r="T3" s="579"/>
      <c r="U3" s="580"/>
      <c r="V3" s="581"/>
      <c r="W3" s="781"/>
      <c r="X3" s="103"/>
      <c r="Y3" s="581"/>
    </row>
    <row r="4" spans="1:27" ht="22.5" customHeight="1">
      <c r="A4" s="1149" t="s">
        <v>324</v>
      </c>
      <c r="B4" s="1149"/>
      <c r="C4" s="1149"/>
      <c r="D4" s="1149"/>
      <c r="E4" s="1149"/>
      <c r="F4" s="1149"/>
      <c r="G4" s="1149"/>
      <c r="H4" s="1149"/>
      <c r="I4" s="1149"/>
      <c r="J4" s="1149"/>
      <c r="K4" s="1149"/>
      <c r="L4" s="1149"/>
      <c r="M4" s="1149"/>
      <c r="N4" s="1149"/>
      <c r="O4" s="1149"/>
      <c r="P4" s="1149"/>
      <c r="S4" s="430"/>
      <c r="T4" s="1229" t="s">
        <v>75</v>
      </c>
      <c r="U4" s="1230"/>
      <c r="V4" s="1230"/>
      <c r="W4" s="1230"/>
      <c r="X4" s="430"/>
      <c r="Y4" s="683" t="s">
        <v>471</v>
      </c>
      <c r="Z4" s="764"/>
      <c r="AA4" s="437"/>
    </row>
    <row r="5" spans="1:27" ht="22.5" customHeight="1" thickBot="1">
      <c r="S5" s="574" t="s">
        <v>213</v>
      </c>
      <c r="T5" s="1231" t="s">
        <v>76</v>
      </c>
      <c r="U5" s="1232"/>
      <c r="V5" s="1232"/>
      <c r="W5" s="1232"/>
      <c r="X5" s="591" t="s">
        <v>213</v>
      </c>
      <c r="Y5" s="684" t="s">
        <v>468</v>
      </c>
      <c r="Z5" s="764"/>
      <c r="AA5" s="437"/>
    </row>
    <row r="6" spans="1:27" ht="22.5" customHeight="1" thickBot="1">
      <c r="Q6" s="100"/>
      <c r="R6" s="100"/>
      <c r="S6" s="100"/>
      <c r="T6" s="100"/>
      <c r="U6" s="100"/>
      <c r="V6" s="100"/>
      <c r="X6" s="431"/>
      <c r="Y6" s="685" t="s">
        <v>78</v>
      </c>
      <c r="Z6" s="764"/>
      <c r="AA6" s="437"/>
    </row>
    <row r="7" spans="1:27" ht="8.4499999999999993" customHeight="1">
      <c r="Q7" s="100"/>
      <c r="R7" s="100"/>
      <c r="S7" s="100"/>
      <c r="T7" s="100"/>
      <c r="U7" s="100"/>
      <c r="Y7" s="774"/>
    </row>
    <row r="8" spans="1:27" ht="18" customHeight="1">
      <c r="A8" s="1152" t="s">
        <v>79</v>
      </c>
      <c r="B8" s="1153"/>
      <c r="C8" s="1153"/>
      <c r="D8" s="1154"/>
      <c r="E8" s="1233" t="s">
        <v>292</v>
      </c>
      <c r="F8" s="1234"/>
      <c r="G8" s="1234"/>
      <c r="H8" s="1234"/>
      <c r="I8" s="592" t="s">
        <v>393</v>
      </c>
      <c r="J8" s="1235" t="s">
        <v>291</v>
      </c>
      <c r="K8" s="1236"/>
      <c r="L8" s="1236"/>
      <c r="M8" s="1236"/>
      <c r="N8" s="1236"/>
      <c r="O8" s="1236"/>
      <c r="P8" s="1236"/>
      <c r="Q8" s="1236"/>
      <c r="R8" s="1236"/>
      <c r="S8" s="1236"/>
      <c r="T8" s="1236"/>
      <c r="U8" s="438"/>
      <c r="V8" s="438"/>
      <c r="W8" s="438"/>
      <c r="X8" s="438"/>
      <c r="Y8" s="438"/>
    </row>
    <row r="9" spans="1:27" s="104" customFormat="1" ht="18" customHeight="1">
      <c r="A9" s="1155" t="s">
        <v>47</v>
      </c>
      <c r="B9" s="1157" t="s">
        <v>48</v>
      </c>
      <c r="C9" s="1144" t="s">
        <v>49</v>
      </c>
      <c r="D9" s="1146" t="s">
        <v>50</v>
      </c>
      <c r="E9" s="1144" t="s">
        <v>51</v>
      </c>
      <c r="F9" s="1148"/>
      <c r="G9" s="1148"/>
      <c r="H9" s="1159" t="s">
        <v>53</v>
      </c>
      <c r="I9" s="1161" t="s">
        <v>80</v>
      </c>
      <c r="J9" s="1150" t="s">
        <v>241</v>
      </c>
      <c r="K9" s="1163" t="s">
        <v>82</v>
      </c>
      <c r="L9" s="1150" t="s">
        <v>81</v>
      </c>
      <c r="M9" s="1163" t="s">
        <v>83</v>
      </c>
      <c r="N9" s="1150" t="s">
        <v>57</v>
      </c>
      <c r="O9" s="1165" t="s">
        <v>240</v>
      </c>
      <c r="P9" s="1150" t="s">
        <v>241</v>
      </c>
      <c r="Q9" s="1241" t="s">
        <v>285</v>
      </c>
      <c r="R9" s="1163"/>
      <c r="S9" s="1163"/>
      <c r="T9" s="1163"/>
      <c r="U9" s="1207" t="s">
        <v>242</v>
      </c>
      <c r="V9" s="1208"/>
      <c r="W9" s="1208"/>
      <c r="X9" s="1209"/>
      <c r="Y9" s="1205" t="s">
        <v>284</v>
      </c>
    </row>
    <row r="10" spans="1:27" s="104" customFormat="1" ht="18" customHeight="1">
      <c r="A10" s="1156"/>
      <c r="B10" s="1158"/>
      <c r="C10" s="1145"/>
      <c r="D10" s="1147"/>
      <c r="E10" s="1145"/>
      <c r="F10" s="1147"/>
      <c r="G10" s="1147"/>
      <c r="H10" s="1160"/>
      <c r="I10" s="1162"/>
      <c r="J10" s="1151"/>
      <c r="K10" s="1162"/>
      <c r="L10" s="1151"/>
      <c r="M10" s="1162"/>
      <c r="N10" s="1151"/>
      <c r="O10" s="1166"/>
      <c r="P10" s="1164"/>
      <c r="Q10" s="1242"/>
      <c r="R10" s="1162"/>
      <c r="S10" s="1162"/>
      <c r="T10" s="1162"/>
      <c r="U10" s="1245" t="s">
        <v>243</v>
      </c>
      <c r="V10" s="1246"/>
      <c r="W10" s="1247" t="s">
        <v>244</v>
      </c>
      <c r="X10" s="1248"/>
      <c r="Y10" s="1206"/>
    </row>
    <row r="11" spans="1:27" ht="18" customHeight="1">
      <c r="A11" s="64">
        <v>45201</v>
      </c>
      <c r="B11" s="732" t="s">
        <v>472</v>
      </c>
      <c r="C11" s="65" t="s">
        <v>332</v>
      </c>
      <c r="D11" s="66" t="s">
        <v>345</v>
      </c>
      <c r="E11" s="57" t="s">
        <v>334</v>
      </c>
      <c r="F11" s="421" t="s">
        <v>333</v>
      </c>
      <c r="G11" s="67" t="s">
        <v>422</v>
      </c>
      <c r="H11" s="60">
        <v>540</v>
      </c>
      <c r="I11" s="106">
        <v>7000</v>
      </c>
      <c r="J11" s="502" t="s">
        <v>492</v>
      </c>
      <c r="K11" s="106"/>
      <c r="L11" s="502"/>
      <c r="M11" s="106">
        <v>6780</v>
      </c>
      <c r="N11" s="502" t="s">
        <v>494</v>
      </c>
      <c r="O11" s="624"/>
      <c r="P11" s="498"/>
      <c r="Q11" s="1243"/>
      <c r="R11" s="1244"/>
      <c r="S11" s="1244"/>
      <c r="T11" s="1244"/>
      <c r="U11" s="1239"/>
      <c r="V11" s="1240"/>
      <c r="W11" s="1198">
        <f>U11*1070</f>
        <v>0</v>
      </c>
      <c r="X11" s="1199"/>
      <c r="Y11" s="697"/>
    </row>
    <row r="12" spans="1:27" ht="18" customHeight="1">
      <c r="A12" s="107"/>
      <c r="B12" s="646" t="str">
        <f t="shared" ref="B12:B27" si="0">IF(A12,TEXT(A12,"aaa"),"")</f>
        <v/>
      </c>
      <c r="C12" s="109"/>
      <c r="D12" s="105"/>
      <c r="E12" s="65" t="s">
        <v>467</v>
      </c>
      <c r="F12" s="421" t="s">
        <v>333</v>
      </c>
      <c r="G12" s="67" t="s">
        <v>343</v>
      </c>
      <c r="H12" s="60">
        <v>5</v>
      </c>
      <c r="I12" s="110"/>
      <c r="J12" s="503"/>
      <c r="K12" s="106"/>
      <c r="L12" s="503"/>
      <c r="M12" s="110"/>
      <c r="N12" s="503"/>
      <c r="P12" s="499"/>
      <c r="Q12" s="1202" t="s">
        <v>476</v>
      </c>
      <c r="R12" s="1203"/>
      <c r="S12" s="1203"/>
      <c r="T12" s="1204"/>
      <c r="U12" s="1196">
        <v>4</v>
      </c>
      <c r="V12" s="1197"/>
      <c r="W12" s="1200">
        <f t="shared" ref="W12:W27" si="1">U12*1070</f>
        <v>4280</v>
      </c>
      <c r="X12" s="1201"/>
      <c r="Y12" s="698"/>
    </row>
    <row r="13" spans="1:27" ht="18" customHeight="1">
      <c r="A13" s="107"/>
      <c r="B13" s="646" t="str">
        <f t="shared" si="0"/>
        <v/>
      </c>
      <c r="C13" s="109"/>
      <c r="D13" s="105"/>
      <c r="E13" s="65"/>
      <c r="F13" s="421"/>
      <c r="G13" s="67"/>
      <c r="H13" s="60"/>
      <c r="I13" s="110"/>
      <c r="J13" s="503"/>
      <c r="K13" s="106"/>
      <c r="L13" s="503"/>
      <c r="M13" s="110"/>
      <c r="N13" s="503"/>
      <c r="O13" s="733">
        <v>1000</v>
      </c>
      <c r="P13" s="502" t="s">
        <v>497</v>
      </c>
      <c r="Q13" s="1202" t="s">
        <v>475</v>
      </c>
      <c r="R13" s="1203"/>
      <c r="S13" s="1203"/>
      <c r="T13" s="1204"/>
      <c r="U13" s="1196">
        <v>3</v>
      </c>
      <c r="V13" s="1197"/>
      <c r="W13" s="1200">
        <f t="shared" si="1"/>
        <v>3210</v>
      </c>
      <c r="X13" s="1201"/>
      <c r="Y13" s="698"/>
    </row>
    <row r="14" spans="1:27" ht="18" customHeight="1">
      <c r="A14" s="107"/>
      <c r="B14" s="646" t="str">
        <f t="shared" si="0"/>
        <v/>
      </c>
      <c r="C14" s="109"/>
      <c r="D14" s="105"/>
      <c r="E14" s="108"/>
      <c r="F14" s="421"/>
      <c r="G14" s="109"/>
      <c r="H14" s="434"/>
      <c r="I14" s="110"/>
      <c r="J14" s="503"/>
      <c r="K14" s="106"/>
      <c r="L14" s="503"/>
      <c r="M14" s="110"/>
      <c r="N14" s="503"/>
      <c r="O14" s="625"/>
      <c r="P14" s="499"/>
      <c r="Q14" s="1202"/>
      <c r="R14" s="1203"/>
      <c r="S14" s="1203"/>
      <c r="T14" s="1204"/>
      <c r="U14" s="1196"/>
      <c r="V14" s="1197"/>
      <c r="W14" s="1200">
        <f t="shared" si="1"/>
        <v>0</v>
      </c>
      <c r="X14" s="1201"/>
      <c r="Y14" s="698"/>
    </row>
    <row r="15" spans="1:27" ht="18" customHeight="1">
      <c r="A15" s="64">
        <v>45202</v>
      </c>
      <c r="B15" s="732" t="s">
        <v>473</v>
      </c>
      <c r="C15" s="65" t="s">
        <v>332</v>
      </c>
      <c r="D15" s="66" t="s">
        <v>349</v>
      </c>
      <c r="E15" s="65" t="s">
        <v>343</v>
      </c>
      <c r="F15" s="421" t="s">
        <v>333</v>
      </c>
      <c r="G15" s="67" t="s">
        <v>350</v>
      </c>
      <c r="H15" s="60">
        <v>22</v>
      </c>
      <c r="I15" s="110">
        <v>7000</v>
      </c>
      <c r="J15" s="502" t="s">
        <v>492</v>
      </c>
      <c r="K15" s="106"/>
      <c r="L15" s="503"/>
      <c r="M15" s="110"/>
      <c r="N15" s="503"/>
      <c r="O15" s="625"/>
      <c r="P15" s="499"/>
      <c r="Q15" s="1202"/>
      <c r="R15" s="1203"/>
      <c r="S15" s="1203"/>
      <c r="T15" s="1204"/>
      <c r="U15" s="1196"/>
      <c r="V15" s="1197"/>
      <c r="W15" s="1200">
        <f t="shared" si="1"/>
        <v>0</v>
      </c>
      <c r="X15" s="1201"/>
      <c r="Y15" s="698"/>
    </row>
    <row r="16" spans="1:27" ht="18" customHeight="1">
      <c r="A16" s="107"/>
      <c r="B16" s="646" t="str">
        <f t="shared" si="0"/>
        <v/>
      </c>
      <c r="C16" s="109"/>
      <c r="D16" s="105"/>
      <c r="E16" s="65" t="s">
        <v>350</v>
      </c>
      <c r="F16" s="421" t="s">
        <v>333</v>
      </c>
      <c r="G16" s="67" t="s">
        <v>355</v>
      </c>
      <c r="H16" s="60">
        <v>100</v>
      </c>
      <c r="I16" s="110"/>
      <c r="J16" s="503"/>
      <c r="K16" s="106"/>
      <c r="L16" s="503"/>
      <c r="M16" s="110">
        <v>5300</v>
      </c>
      <c r="N16" s="502" t="s">
        <v>495</v>
      </c>
      <c r="O16" s="625"/>
      <c r="P16" s="499"/>
      <c r="Q16" s="1202" t="s">
        <v>475</v>
      </c>
      <c r="R16" s="1203"/>
      <c r="S16" s="1203"/>
      <c r="T16" s="1204"/>
      <c r="U16" s="1196">
        <v>1</v>
      </c>
      <c r="V16" s="1197"/>
      <c r="W16" s="1200">
        <f t="shared" si="1"/>
        <v>1070</v>
      </c>
      <c r="X16" s="1201"/>
      <c r="Y16" s="698"/>
    </row>
    <row r="17" spans="1:25" ht="18" customHeight="1">
      <c r="A17" s="107"/>
      <c r="B17" s="646" t="str">
        <f t="shared" si="0"/>
        <v/>
      </c>
      <c r="C17" s="109"/>
      <c r="D17" s="105"/>
      <c r="E17" s="65" t="s">
        <v>469</v>
      </c>
      <c r="F17" s="421" t="s">
        <v>348</v>
      </c>
      <c r="G17" s="67" t="s">
        <v>343</v>
      </c>
      <c r="H17" s="60">
        <v>20</v>
      </c>
      <c r="I17" s="110"/>
      <c r="J17" s="503"/>
      <c r="K17" s="106"/>
      <c r="L17" s="503"/>
      <c r="M17" s="110"/>
      <c r="N17" s="503"/>
      <c r="O17" s="791">
        <v>1500</v>
      </c>
      <c r="P17" s="502" t="s">
        <v>498</v>
      </c>
      <c r="Q17" s="1202" t="s">
        <v>476</v>
      </c>
      <c r="R17" s="1203"/>
      <c r="S17" s="1203"/>
      <c r="T17" s="1204"/>
      <c r="U17" s="1196">
        <v>2</v>
      </c>
      <c r="V17" s="1197"/>
      <c r="W17" s="1200">
        <f t="shared" si="1"/>
        <v>2140</v>
      </c>
      <c r="X17" s="1201"/>
      <c r="Y17" s="698"/>
    </row>
    <row r="18" spans="1:25" ht="18" customHeight="1">
      <c r="A18" s="107"/>
      <c r="B18" s="646" t="str">
        <f t="shared" si="0"/>
        <v/>
      </c>
      <c r="C18" s="109"/>
      <c r="D18" s="105"/>
      <c r="E18" s="108"/>
      <c r="F18" s="421"/>
      <c r="G18" s="109"/>
      <c r="H18" s="434"/>
      <c r="I18" s="110"/>
      <c r="J18" s="503"/>
      <c r="K18" s="106"/>
      <c r="L18" s="503"/>
      <c r="M18" s="110"/>
      <c r="N18" s="503"/>
      <c r="O18" s="625"/>
      <c r="P18" s="499"/>
      <c r="Q18" s="1202"/>
      <c r="R18" s="1203"/>
      <c r="S18" s="1203"/>
      <c r="T18" s="1204"/>
      <c r="U18" s="1196"/>
      <c r="V18" s="1197"/>
      <c r="W18" s="1200">
        <f t="shared" si="1"/>
        <v>0</v>
      </c>
      <c r="X18" s="1201"/>
      <c r="Y18" s="698"/>
    </row>
    <row r="19" spans="1:25" ht="18" customHeight="1">
      <c r="A19" s="107">
        <v>45203</v>
      </c>
      <c r="B19" s="646" t="s">
        <v>474</v>
      </c>
      <c r="C19" s="109" t="s">
        <v>357</v>
      </c>
      <c r="D19" s="105" t="s">
        <v>355</v>
      </c>
      <c r="E19" s="65" t="s">
        <v>343</v>
      </c>
      <c r="F19" s="421" t="s">
        <v>348</v>
      </c>
      <c r="G19" s="67" t="s">
        <v>355</v>
      </c>
      <c r="H19" s="60">
        <v>20</v>
      </c>
      <c r="I19" s="110">
        <v>7000</v>
      </c>
      <c r="J19" s="502" t="s">
        <v>492</v>
      </c>
      <c r="K19" s="106">
        <v>15000</v>
      </c>
      <c r="L19" s="503" t="s">
        <v>493</v>
      </c>
      <c r="M19" s="110"/>
      <c r="N19" s="503"/>
      <c r="O19" s="625"/>
      <c r="P19" s="499"/>
      <c r="Q19" s="1202"/>
      <c r="R19" s="1203"/>
      <c r="S19" s="1203"/>
      <c r="T19" s="1204"/>
      <c r="U19" s="1196"/>
      <c r="V19" s="1197"/>
      <c r="W19" s="1200">
        <f t="shared" si="1"/>
        <v>0</v>
      </c>
      <c r="X19" s="1201"/>
      <c r="Y19" s="698"/>
    </row>
    <row r="20" spans="1:25" ht="18" customHeight="1">
      <c r="A20" s="107"/>
      <c r="B20" s="646" t="str">
        <f t="shared" si="0"/>
        <v/>
      </c>
      <c r="C20" s="109"/>
      <c r="D20" s="105"/>
      <c r="E20" s="65" t="s">
        <v>355</v>
      </c>
      <c r="F20" s="421" t="s">
        <v>333</v>
      </c>
      <c r="G20" s="67" t="s">
        <v>334</v>
      </c>
      <c r="H20" s="60">
        <v>560</v>
      </c>
      <c r="I20" s="110"/>
      <c r="J20" s="503"/>
      <c r="K20" s="106"/>
      <c r="L20" s="503"/>
      <c r="M20" s="110">
        <v>6780</v>
      </c>
      <c r="N20" s="502" t="s">
        <v>496</v>
      </c>
      <c r="O20" s="625"/>
      <c r="P20" s="499"/>
      <c r="Q20" s="1202" t="s">
        <v>475</v>
      </c>
      <c r="R20" s="1203"/>
      <c r="S20" s="1203"/>
      <c r="T20" s="1204"/>
      <c r="U20" s="1196">
        <v>3</v>
      </c>
      <c r="V20" s="1197"/>
      <c r="W20" s="1200">
        <f t="shared" si="1"/>
        <v>3210</v>
      </c>
      <c r="X20" s="1201"/>
      <c r="Y20" s="698"/>
    </row>
    <row r="21" spans="1:25" ht="18" customHeight="1">
      <c r="A21" s="107"/>
      <c r="B21" s="646" t="str">
        <f t="shared" si="0"/>
        <v/>
      </c>
      <c r="C21" s="109"/>
      <c r="D21" s="105"/>
      <c r="E21" s="108"/>
      <c r="F21" s="421"/>
      <c r="G21" s="109"/>
      <c r="H21" s="434"/>
      <c r="I21" s="110"/>
      <c r="J21" s="503"/>
      <c r="K21" s="106"/>
      <c r="L21" s="503"/>
      <c r="M21" s="110"/>
      <c r="N21" s="503"/>
      <c r="O21" s="625"/>
      <c r="P21" s="499"/>
      <c r="Q21" s="1202" t="s">
        <v>476</v>
      </c>
      <c r="R21" s="1203"/>
      <c r="S21" s="1203"/>
      <c r="T21" s="1204"/>
      <c r="U21" s="1196">
        <v>4</v>
      </c>
      <c r="V21" s="1197"/>
      <c r="W21" s="1200">
        <f t="shared" si="1"/>
        <v>4280</v>
      </c>
      <c r="X21" s="1201"/>
      <c r="Y21" s="698"/>
    </row>
    <row r="22" spans="1:25" ht="18" customHeight="1">
      <c r="A22" s="107"/>
      <c r="B22" s="646" t="str">
        <f t="shared" si="0"/>
        <v/>
      </c>
      <c r="C22" s="109"/>
      <c r="D22" s="105"/>
      <c r="E22" s="108"/>
      <c r="F22" s="421"/>
      <c r="G22" s="109"/>
      <c r="H22" s="434"/>
      <c r="I22" s="110"/>
      <c r="J22" s="503"/>
      <c r="K22" s="106"/>
      <c r="L22" s="503"/>
      <c r="M22" s="110"/>
      <c r="N22" s="503"/>
      <c r="O22" s="625"/>
      <c r="P22" s="499"/>
      <c r="Q22" s="1202"/>
      <c r="R22" s="1203"/>
      <c r="S22" s="1203"/>
      <c r="T22" s="1204"/>
      <c r="U22" s="1196"/>
      <c r="V22" s="1197"/>
      <c r="W22" s="1200">
        <f t="shared" si="1"/>
        <v>0</v>
      </c>
      <c r="X22" s="1201"/>
      <c r="Y22" s="698"/>
    </row>
    <row r="23" spans="1:25" ht="18" customHeight="1">
      <c r="A23" s="107"/>
      <c r="B23" s="646" t="str">
        <f t="shared" si="0"/>
        <v/>
      </c>
      <c r="C23" s="109"/>
      <c r="D23" s="105"/>
      <c r="E23" s="108"/>
      <c r="F23" s="421"/>
      <c r="G23" s="109"/>
      <c r="H23" s="434"/>
      <c r="I23" s="110"/>
      <c r="J23" s="503"/>
      <c r="K23" s="106"/>
      <c r="L23" s="503"/>
      <c r="M23" s="110"/>
      <c r="N23" s="503"/>
      <c r="O23" s="625"/>
      <c r="P23" s="499"/>
      <c r="Q23" s="1202"/>
      <c r="R23" s="1203"/>
      <c r="S23" s="1203"/>
      <c r="T23" s="1204"/>
      <c r="U23" s="1196"/>
      <c r="V23" s="1197"/>
      <c r="W23" s="1200">
        <f t="shared" si="1"/>
        <v>0</v>
      </c>
      <c r="X23" s="1201"/>
      <c r="Y23" s="698"/>
    </row>
    <row r="24" spans="1:25" ht="18" customHeight="1">
      <c r="A24" s="107"/>
      <c r="B24" s="646" t="str">
        <f t="shared" si="0"/>
        <v/>
      </c>
      <c r="C24" s="109"/>
      <c r="D24" s="105"/>
      <c r="E24" s="108"/>
      <c r="F24" s="421"/>
      <c r="G24" s="109"/>
      <c r="H24" s="434"/>
      <c r="I24" s="110"/>
      <c r="J24" s="503"/>
      <c r="K24" s="106"/>
      <c r="L24" s="503"/>
      <c r="M24" s="110"/>
      <c r="N24" s="503"/>
      <c r="O24" s="625"/>
      <c r="P24" s="499"/>
      <c r="Q24" s="1202"/>
      <c r="R24" s="1203"/>
      <c r="S24" s="1203"/>
      <c r="T24" s="1204"/>
      <c r="U24" s="1196"/>
      <c r="V24" s="1197"/>
      <c r="W24" s="1200">
        <f t="shared" si="1"/>
        <v>0</v>
      </c>
      <c r="X24" s="1201"/>
      <c r="Y24" s="698"/>
    </row>
    <row r="25" spans="1:25" ht="18" customHeight="1">
      <c r="A25" s="107"/>
      <c r="B25" s="646" t="str">
        <f t="shared" si="0"/>
        <v/>
      </c>
      <c r="C25" s="109"/>
      <c r="D25" s="105"/>
      <c r="E25" s="108"/>
      <c r="F25" s="421"/>
      <c r="G25" s="109"/>
      <c r="H25" s="434"/>
      <c r="I25" s="110"/>
      <c r="J25" s="503"/>
      <c r="K25" s="106"/>
      <c r="L25" s="503"/>
      <c r="M25" s="110"/>
      <c r="N25" s="503"/>
      <c r="O25" s="625"/>
      <c r="P25" s="499"/>
      <c r="Q25" s="1202"/>
      <c r="R25" s="1203"/>
      <c r="S25" s="1203"/>
      <c r="T25" s="1204"/>
      <c r="U25" s="1196"/>
      <c r="V25" s="1197"/>
      <c r="W25" s="1200">
        <f t="shared" si="1"/>
        <v>0</v>
      </c>
      <c r="X25" s="1201"/>
      <c r="Y25" s="698"/>
    </row>
    <row r="26" spans="1:25" ht="18" customHeight="1">
      <c r="A26" s="107"/>
      <c r="B26" s="646" t="str">
        <f t="shared" si="0"/>
        <v/>
      </c>
      <c r="C26" s="109"/>
      <c r="D26" s="105"/>
      <c r="E26" s="108"/>
      <c r="F26" s="421"/>
      <c r="G26" s="109"/>
      <c r="H26" s="434"/>
      <c r="I26" s="110"/>
      <c r="J26" s="503"/>
      <c r="K26" s="106"/>
      <c r="L26" s="503"/>
      <c r="M26" s="110"/>
      <c r="N26" s="503"/>
      <c r="O26" s="625"/>
      <c r="P26" s="499"/>
      <c r="Q26" s="1202"/>
      <c r="R26" s="1203"/>
      <c r="S26" s="1203"/>
      <c r="T26" s="1204"/>
      <c r="U26" s="1196"/>
      <c r="V26" s="1197"/>
      <c r="W26" s="1200">
        <f>U26*1070</f>
        <v>0</v>
      </c>
      <c r="X26" s="1201"/>
      <c r="Y26" s="698"/>
    </row>
    <row r="27" spans="1:25" ht="18" customHeight="1" thickBot="1">
      <c r="A27" s="111"/>
      <c r="B27" s="647" t="str">
        <f t="shared" si="0"/>
        <v/>
      </c>
      <c r="C27" s="113"/>
      <c r="D27" s="572"/>
      <c r="E27" s="112"/>
      <c r="F27" s="422"/>
      <c r="G27" s="113"/>
      <c r="H27" s="435"/>
      <c r="I27" s="114"/>
      <c r="J27" s="504"/>
      <c r="K27" s="282"/>
      <c r="L27" s="504"/>
      <c r="M27" s="114"/>
      <c r="N27" s="504"/>
      <c r="O27" s="626"/>
      <c r="P27" s="500"/>
      <c r="Q27" s="1210"/>
      <c r="R27" s="1211"/>
      <c r="S27" s="1211"/>
      <c r="T27" s="1212"/>
      <c r="U27" s="1223"/>
      <c r="V27" s="1224"/>
      <c r="W27" s="1225">
        <f t="shared" si="1"/>
        <v>0</v>
      </c>
      <c r="X27" s="1226"/>
      <c r="Y27" s="699"/>
    </row>
    <row r="28" spans="1:25" ht="18" customHeight="1" thickTop="1" thickBot="1">
      <c r="A28" s="115"/>
      <c r="B28" s="116"/>
      <c r="C28" s="1143"/>
      <c r="D28" s="1143"/>
      <c r="E28" s="117"/>
      <c r="F28" s="433"/>
      <c r="G28" s="118"/>
      <c r="H28" s="645">
        <f>ROUNDDOWN(SUM(H11:H27),0)</f>
        <v>1267</v>
      </c>
      <c r="I28" s="644">
        <f>SUM(I11:I27)</f>
        <v>21000</v>
      </c>
      <c r="J28" s="501"/>
      <c r="K28" s="644">
        <f>SUM(K11:K27)</f>
        <v>15000</v>
      </c>
      <c r="L28" s="501"/>
      <c r="M28" s="644">
        <f>SUM(M11:M27)</f>
        <v>18860</v>
      </c>
      <c r="N28" s="501"/>
      <c r="O28" s="644">
        <f>SUM(O11:O27)</f>
        <v>2500</v>
      </c>
      <c r="P28" s="731"/>
      <c r="Q28" s="1213"/>
      <c r="R28" s="1213"/>
      <c r="S28" s="1213"/>
      <c r="T28" s="1214"/>
      <c r="U28" s="1215">
        <f>SUM(W11:X27)</f>
        <v>18190</v>
      </c>
      <c r="V28" s="1216"/>
      <c r="W28" s="1216"/>
      <c r="X28" s="1217"/>
      <c r="Y28" s="573"/>
    </row>
    <row r="29" spans="1:25" ht="25.5" customHeight="1" thickBot="1">
      <c r="Q29" s="439"/>
      <c r="R29" s="439"/>
      <c r="S29" s="439"/>
      <c r="T29" s="440" t="s">
        <v>245</v>
      </c>
      <c r="U29" s="1218">
        <f>SUM(I28:M28,O28,U28)</f>
        <v>75550</v>
      </c>
      <c r="V29" s="1219"/>
      <c r="W29" s="1219"/>
      <c r="X29" s="1220"/>
    </row>
    <row r="30" spans="1:25" ht="18" customHeight="1" thickBot="1">
      <c r="Q30" s="119"/>
      <c r="R30" s="627"/>
      <c r="S30" s="119"/>
      <c r="T30" s="120"/>
      <c r="U30" s="5"/>
      <c r="V30" s="5"/>
      <c r="W30" s="5"/>
      <c r="X30" s="5"/>
    </row>
    <row r="31" spans="1:25" ht="18" customHeight="1" thickBot="1">
      <c r="A31" s="1168" t="s">
        <v>84</v>
      </c>
      <c r="B31" s="986"/>
      <c r="C31" s="986"/>
      <c r="D31" s="986"/>
      <c r="E31" s="986"/>
      <c r="F31" s="986"/>
      <c r="G31" s="986"/>
      <c r="H31" s="986"/>
      <c r="I31" s="986"/>
      <c r="J31" s="986"/>
      <c r="K31" s="986"/>
      <c r="L31" s="986"/>
      <c r="M31" s="987"/>
      <c r="Q31" s="728" t="s">
        <v>276</v>
      </c>
      <c r="R31" s="729"/>
      <c r="S31" s="729"/>
      <c r="T31" s="730"/>
      <c r="U31" s="1221">
        <v>45235</v>
      </c>
      <c r="V31" s="1221"/>
      <c r="W31" s="1221"/>
      <c r="X31" s="1222"/>
    </row>
    <row r="32" spans="1:25" s="121" customFormat="1" ht="18" customHeight="1">
      <c r="A32" s="1169" t="s">
        <v>85</v>
      </c>
      <c r="B32" s="1170"/>
      <c r="C32" s="1170"/>
      <c r="D32" s="1171"/>
      <c r="E32" s="779" t="s">
        <v>86</v>
      </c>
      <c r="F32" s="1183" t="s">
        <v>87</v>
      </c>
      <c r="G32" s="1184"/>
      <c r="H32" s="1172" t="s">
        <v>85</v>
      </c>
      <c r="I32" s="1173"/>
      <c r="J32" s="1174"/>
      <c r="K32" s="780" t="s">
        <v>86</v>
      </c>
      <c r="L32" s="1175" t="s">
        <v>87</v>
      </c>
      <c r="M32" s="1176"/>
      <c r="S32" s="119"/>
      <c r="Y32" s="778"/>
    </row>
    <row r="33" spans="1:13" ht="18" customHeight="1">
      <c r="A33" s="1177">
        <v>1</v>
      </c>
      <c r="B33" s="1178"/>
      <c r="C33" s="1179" t="s">
        <v>475</v>
      </c>
      <c r="D33" s="1180"/>
      <c r="E33" s="648">
        <f ca="1">SUMIF(Q:T,C33,U:V)</f>
        <v>7</v>
      </c>
      <c r="F33" s="1185">
        <f ca="1">E33*1070</f>
        <v>7490</v>
      </c>
      <c r="G33" s="1182"/>
      <c r="H33" s="122">
        <v>4</v>
      </c>
      <c r="I33" s="1179"/>
      <c r="J33" s="1180"/>
      <c r="K33" s="648">
        <f ca="1">SUMIF(Q:T,I33,U:V)</f>
        <v>0</v>
      </c>
      <c r="L33" s="1181">
        <f ca="1">K33*1070</f>
        <v>0</v>
      </c>
      <c r="M33" s="1182"/>
    </row>
    <row r="34" spans="1:13" ht="18" customHeight="1">
      <c r="A34" s="1191">
        <v>2</v>
      </c>
      <c r="B34" s="1192"/>
      <c r="C34" s="1193" t="s">
        <v>476</v>
      </c>
      <c r="D34" s="1194"/>
      <c r="E34" s="648">
        <f ca="1">SUMIF(Q:T,C34,U:V)</f>
        <v>10</v>
      </c>
      <c r="F34" s="1141">
        <f ca="1">E34*1070</f>
        <v>10700</v>
      </c>
      <c r="G34" s="1142"/>
      <c r="H34" s="123">
        <v>5</v>
      </c>
      <c r="I34" s="1193"/>
      <c r="J34" s="1194"/>
      <c r="K34" s="648">
        <f ca="1">SUMIF(Q:T,I34,U:V)</f>
        <v>0</v>
      </c>
      <c r="L34" s="1195">
        <f t="shared" ref="L34:L35" ca="1" si="2">K34*1070</f>
        <v>0</v>
      </c>
      <c r="M34" s="1142"/>
    </row>
    <row r="35" spans="1:13" ht="18" customHeight="1">
      <c r="A35" s="1186">
        <v>3</v>
      </c>
      <c r="B35" s="1187"/>
      <c r="C35" s="1188"/>
      <c r="D35" s="1189"/>
      <c r="E35" s="649">
        <f ca="1">SUMIF(Q:T,C35,U:V)</f>
        <v>0</v>
      </c>
      <c r="F35" s="1139">
        <f ca="1">E35*1070</f>
        <v>0</v>
      </c>
      <c r="G35" s="1140"/>
      <c r="H35" s="124">
        <v>6</v>
      </c>
      <c r="I35" s="1188"/>
      <c r="J35" s="1189"/>
      <c r="K35" s="649">
        <f ca="1">SUMIF(Q:T,I35,U:V)</f>
        <v>0</v>
      </c>
      <c r="L35" s="1190">
        <f t="shared" ca="1" si="2"/>
        <v>0</v>
      </c>
      <c r="M35" s="1140"/>
    </row>
    <row r="36" spans="1:13" ht="18" customHeight="1"/>
    <row r="37" spans="1:13" ht="18" customHeight="1">
      <c r="A37" s="125" t="s">
        <v>88</v>
      </c>
    </row>
    <row r="38" spans="1:13">
      <c r="A38" s="1138" t="s">
        <v>172</v>
      </c>
      <c r="B38" s="1138"/>
      <c r="C38" s="1138"/>
      <c r="D38" s="1138"/>
      <c r="E38" s="1138"/>
      <c r="F38" s="1138"/>
      <c r="G38" s="1138"/>
    </row>
    <row r="39" spans="1:13">
      <c r="A39" s="778"/>
    </row>
    <row r="40" spans="1:13">
      <c r="A40" s="778"/>
    </row>
    <row r="41" spans="1:13">
      <c r="A41" s="778"/>
    </row>
    <row r="42" spans="1:13">
      <c r="A42" s="778"/>
    </row>
    <row r="43" spans="1:13">
      <c r="A43" s="778"/>
    </row>
    <row r="44" spans="1:13">
      <c r="A44" s="778"/>
    </row>
    <row r="45" spans="1:13">
      <c r="A45" s="778"/>
    </row>
    <row r="46" spans="1:13">
      <c r="A46" s="778"/>
    </row>
    <row r="47" spans="1:13">
      <c r="A47" s="778"/>
    </row>
    <row r="48" spans="1:13">
      <c r="A48" s="778"/>
    </row>
    <row r="49" spans="1:18">
      <c r="A49" s="778"/>
    </row>
    <row r="50" spans="1:18">
      <c r="A50" s="778"/>
    </row>
    <row r="51" spans="1:18">
      <c r="A51" s="778"/>
    </row>
    <row r="52" spans="1:18">
      <c r="A52" s="778"/>
    </row>
    <row r="53" spans="1:18">
      <c r="A53" s="778"/>
    </row>
    <row r="54" spans="1:18">
      <c r="A54" s="778"/>
    </row>
    <row r="55" spans="1:18">
      <c r="A55" s="778"/>
    </row>
    <row r="56" spans="1:18">
      <c r="A56" s="778"/>
    </row>
    <row r="57" spans="1:18">
      <c r="A57" s="778"/>
    </row>
    <row r="58" spans="1:18">
      <c r="A58" s="778"/>
    </row>
    <row r="59" spans="1:18">
      <c r="A59" s="778"/>
    </row>
    <row r="60" spans="1:18">
      <c r="A60" s="778"/>
    </row>
    <row r="61" spans="1:18">
      <c r="A61" s="778"/>
    </row>
    <row r="62" spans="1:18">
      <c r="A62" s="778"/>
    </row>
    <row r="63" spans="1:18">
      <c r="J63" s="1167"/>
      <c r="K63" s="1167"/>
      <c r="L63" s="1167"/>
    </row>
    <row r="64" spans="1:18">
      <c r="J64" s="1167"/>
      <c r="K64" s="1167"/>
      <c r="L64" s="1167"/>
      <c r="M64" s="1167"/>
      <c r="N64" s="1167"/>
      <c r="O64" s="1167"/>
      <c r="P64" s="1167"/>
      <c r="Q64" s="1167"/>
      <c r="R64" s="1167"/>
    </row>
    <row r="65" spans="10:18">
      <c r="J65" s="1167"/>
      <c r="K65" s="1167"/>
      <c r="L65" s="1167"/>
      <c r="M65" s="1167"/>
      <c r="N65" s="1167"/>
      <c r="O65" s="1167"/>
      <c r="P65" s="1167"/>
      <c r="Q65" s="1167"/>
      <c r="R65" s="1167"/>
    </row>
    <row r="66" spans="10:18">
      <c r="J66" s="1167"/>
      <c r="K66" s="1167"/>
      <c r="L66" s="1167"/>
      <c r="M66" s="1167"/>
      <c r="N66" s="1167"/>
      <c r="O66" s="1167"/>
      <c r="P66" s="1167"/>
      <c r="Q66" s="1167"/>
      <c r="R66" s="1167"/>
    </row>
    <row r="67" spans="10:18">
      <c r="J67" s="1167"/>
      <c r="K67" s="1167"/>
      <c r="L67" s="1167"/>
      <c r="M67" s="1167"/>
      <c r="N67" s="1167"/>
      <c r="O67" s="1167"/>
      <c r="P67" s="1167"/>
      <c r="Q67" s="1167"/>
      <c r="R67" s="1167"/>
    </row>
    <row r="68" spans="10:18">
      <c r="J68" s="1167"/>
      <c r="K68" s="1167"/>
      <c r="L68" s="1167"/>
      <c r="M68" s="1167"/>
      <c r="N68" s="1167"/>
      <c r="O68" s="1167"/>
      <c r="P68" s="1167"/>
      <c r="Q68" s="1167"/>
      <c r="R68" s="1167"/>
    </row>
  </sheetData>
  <mergeCells count="111">
    <mergeCell ref="A2:B2"/>
    <mergeCell ref="H2:N2"/>
    <mergeCell ref="T2:W2"/>
    <mergeCell ref="A4:P4"/>
    <mergeCell ref="T4:W4"/>
    <mergeCell ref="T5:W5"/>
    <mergeCell ref="A8:D8"/>
    <mergeCell ref="E8:H8"/>
    <mergeCell ref="J8:T8"/>
    <mergeCell ref="A9:A10"/>
    <mergeCell ref="B9:B10"/>
    <mergeCell ref="C9:C10"/>
    <mergeCell ref="D9:D10"/>
    <mergeCell ref="E9:G10"/>
    <mergeCell ref="H9:H10"/>
    <mergeCell ref="I9:I10"/>
    <mergeCell ref="P9:P10"/>
    <mergeCell ref="Q9:T10"/>
    <mergeCell ref="U9:X9"/>
    <mergeCell ref="Y9:Y10"/>
    <mergeCell ref="U10:V10"/>
    <mergeCell ref="W10:X10"/>
    <mergeCell ref="J9:J10"/>
    <mergeCell ref="K9:K10"/>
    <mergeCell ref="L9:L10"/>
    <mergeCell ref="M9:M10"/>
    <mergeCell ref="N9:N10"/>
    <mergeCell ref="O9:O10"/>
    <mergeCell ref="Q13:T13"/>
    <mergeCell ref="U13:V13"/>
    <mergeCell ref="W13:X13"/>
    <mergeCell ref="Q14:T14"/>
    <mergeCell ref="U14:V14"/>
    <mergeCell ref="W14:X14"/>
    <mergeCell ref="Q11:T11"/>
    <mergeCell ref="U11:V11"/>
    <mergeCell ref="W11:X11"/>
    <mergeCell ref="Q12:T12"/>
    <mergeCell ref="U12:V12"/>
    <mergeCell ref="W12:X12"/>
    <mergeCell ref="Q17:T17"/>
    <mergeCell ref="U17:V17"/>
    <mergeCell ref="W17:X17"/>
    <mergeCell ref="Q18:T18"/>
    <mergeCell ref="U18:V18"/>
    <mergeCell ref="W18:X18"/>
    <mergeCell ref="Q15:T15"/>
    <mergeCell ref="U15:V15"/>
    <mergeCell ref="W15:X15"/>
    <mergeCell ref="Q16:T16"/>
    <mergeCell ref="U16:V16"/>
    <mergeCell ref="W16:X16"/>
    <mergeCell ref="Q21:T21"/>
    <mergeCell ref="U21:V21"/>
    <mergeCell ref="W21:X21"/>
    <mergeCell ref="Q22:T22"/>
    <mergeCell ref="U22:V22"/>
    <mergeCell ref="W22:X22"/>
    <mergeCell ref="Q19:T19"/>
    <mergeCell ref="U19:V19"/>
    <mergeCell ref="W19:X19"/>
    <mergeCell ref="Q20:T20"/>
    <mergeCell ref="U20:V20"/>
    <mergeCell ref="W20:X20"/>
    <mergeCell ref="Q25:T25"/>
    <mergeCell ref="U25:V25"/>
    <mergeCell ref="W25:X25"/>
    <mergeCell ref="Q26:T26"/>
    <mergeCell ref="U26:V26"/>
    <mergeCell ref="W26:X26"/>
    <mergeCell ref="Q23:T23"/>
    <mergeCell ref="U23:V23"/>
    <mergeCell ref="W23:X23"/>
    <mergeCell ref="Q24:T24"/>
    <mergeCell ref="U24:V24"/>
    <mergeCell ref="W24:X24"/>
    <mergeCell ref="U29:X29"/>
    <mergeCell ref="A31:M31"/>
    <mergeCell ref="U31:X31"/>
    <mergeCell ref="A32:D32"/>
    <mergeCell ref="F32:G32"/>
    <mergeCell ref="H32:J32"/>
    <mergeCell ref="L32:M32"/>
    <mergeCell ref="Q27:T27"/>
    <mergeCell ref="U27:V27"/>
    <mergeCell ref="W27:X27"/>
    <mergeCell ref="C28:D28"/>
    <mergeCell ref="Q28:T28"/>
    <mergeCell ref="U28:X28"/>
    <mergeCell ref="A33:B33"/>
    <mergeCell ref="C33:D33"/>
    <mergeCell ref="F33:G33"/>
    <mergeCell ref="I33:J33"/>
    <mergeCell ref="L33:M33"/>
    <mergeCell ref="A34:B34"/>
    <mergeCell ref="C34:D34"/>
    <mergeCell ref="F34:G34"/>
    <mergeCell ref="I34:J34"/>
    <mergeCell ref="L34:M34"/>
    <mergeCell ref="J63:L63"/>
    <mergeCell ref="J64:R64"/>
    <mergeCell ref="J65:R65"/>
    <mergeCell ref="J66:R66"/>
    <mergeCell ref="J67:R67"/>
    <mergeCell ref="J68:R68"/>
    <mergeCell ref="A35:B35"/>
    <mergeCell ref="C35:D35"/>
    <mergeCell ref="F35:G35"/>
    <mergeCell ref="I35:J35"/>
    <mergeCell ref="L35:M35"/>
    <mergeCell ref="A38:G38"/>
  </mergeCells>
  <phoneticPr fontId="1"/>
  <conditionalFormatting sqref="K20:K27 O20:O27 Q20:X27">
    <cfRule type="expression" dxfId="17" priority="4">
      <formula>$X$6="○"</formula>
    </cfRule>
  </conditionalFormatting>
  <conditionalFormatting sqref="I8">
    <cfRule type="expression" dxfId="16" priority="5">
      <formula>$X$6="○"</formula>
    </cfRule>
  </conditionalFormatting>
  <conditionalFormatting sqref="J8">
    <cfRule type="expression" dxfId="15" priority="6">
      <formula>$X$6="○"</formula>
    </cfRule>
    <cfRule type="expression" dxfId="14" priority="7">
      <formula>$X$5="○"</formula>
    </cfRule>
  </conditionalFormatting>
  <conditionalFormatting sqref="E8">
    <cfRule type="expression" dxfId="13" priority="2">
      <formula>$X$6="○"</formula>
    </cfRule>
    <cfRule type="expression" dxfId="12" priority="3">
      <formula>$X$4="○"</formula>
    </cfRule>
  </conditionalFormatting>
  <conditionalFormatting sqref="K11:K19 Q11:X19 O11 O13:O19">
    <cfRule type="expression" dxfId="11" priority="1">
      <formula>$X$6="○"</formula>
    </cfRule>
  </conditionalFormatting>
  <dataValidations count="14">
    <dataValidation type="list" allowBlank="1" showInputMessage="1" promptTitle="【⇔を選択した場合】" prompt="往復分の距離と単価を記入してください。_x000a_" sqref="F11:F13 F15:F17 F19:F20">
      <formula1>"⇒,⇔,－"</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prompt="複数台ある場合は、右記のプルダウンより当該車両を選択してください。" sqref="X4:X6">
      <formula1>"　　,○"</formula1>
    </dataValidation>
    <dataValidation allowBlank="1" showInputMessage="1" showErrorMessage="1" prompt="手入力しないでください。" sqref="H28"/>
    <dataValidation allowBlank="1" showInputMessage="1" showErrorMessage="1" prompt="最終支払日のみ記入してください。" sqref="U31"/>
    <dataValidation allowBlank="1" showInputMessage="1" showErrorMessage="1" prompt="日付から距離までは様式4からコピー&amp;ペーストして記入いただけます。" sqref="D16:D27 D12:D14"/>
    <dataValidation type="list" allowBlank="1" showInputMessage="1" promptTitle="【⇔を選択した場合】" prompt="往復分の距離を記入してください。_x000a_" sqref="F14 F18 F21:F27">
      <formula1>"⇒,⇔,－"</formula1>
    </dataValidation>
    <dataValidation type="list" allowBlank="1" showInputMessage="1" showErrorMessage="1" sqref="I8">
      <formula1>"✓,　"</formula1>
    </dataValidation>
    <dataValidation type="list" showInputMessage="1" showErrorMessage="1" sqref="S4:S5 X2 S2">
      <formula1>"　　,○"</formula1>
    </dataValidation>
  </dataValidations>
  <pageMargins left="0.7" right="0.7" top="0.75" bottom="0.75" header="0.3" footer="0.3"/>
  <pageSetup paperSize="9"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zoomScale="70" zoomScaleNormal="87" zoomScaleSheetLayoutView="70" zoomScalePageLayoutView="80" workbookViewId="0">
      <selection activeCell="AO36" sqref="AO36"/>
    </sheetView>
  </sheetViews>
  <sheetFormatPr defaultColWidth="4.140625" defaultRowHeight="13.5"/>
  <cols>
    <col min="1" max="1" width="8.140625" style="100" customWidth="1"/>
    <col min="2" max="2" width="4.140625" style="778"/>
    <col min="3" max="3" width="10" style="778" customWidth="1"/>
    <col min="4" max="4" width="19.28515625" style="778" customWidth="1"/>
    <col min="5" max="5" width="9" style="778" customWidth="1"/>
    <col min="6" max="6" width="5.28515625" style="778" customWidth="1"/>
    <col min="7" max="7" width="9.7109375" style="778" customWidth="1"/>
    <col min="8" max="8" width="8.85546875" style="778" customWidth="1"/>
    <col min="9" max="9" width="15.5703125" style="778" customWidth="1"/>
    <col min="10" max="10" width="7.7109375" style="778" customWidth="1"/>
    <col min="11" max="11" width="16.85546875" style="778" customWidth="1"/>
    <col min="12" max="12" width="7.7109375" style="778" customWidth="1"/>
    <col min="13" max="13" width="14.85546875" style="778" customWidth="1"/>
    <col min="14" max="14" width="8.140625" style="778" customWidth="1"/>
    <col min="15" max="15" width="10" style="778" customWidth="1"/>
    <col min="16" max="16" width="9" style="778" customWidth="1"/>
    <col min="17" max="17" width="4.140625" style="778"/>
    <col min="18" max="19" width="3.42578125" style="778" customWidth="1"/>
    <col min="20" max="20" width="8.140625" style="778" customWidth="1"/>
    <col min="21" max="24" width="4.140625" style="778"/>
    <col min="25" max="25" width="26.140625" style="778" customWidth="1"/>
    <col min="26" max="231" width="4.140625" style="778"/>
    <col min="232" max="232" width="4.140625" style="778" customWidth="1"/>
    <col min="233" max="16384" width="4.140625" style="778"/>
  </cols>
  <sheetData>
    <row r="1" spans="1:27" s="786" customFormat="1" ht="68.25" customHeight="1" thickBot="1">
      <c r="A1" s="100"/>
    </row>
    <row r="2" spans="1:27" ht="21" customHeight="1" thickBot="1">
      <c r="A2" s="1086" t="s">
        <v>72</v>
      </c>
      <c r="B2" s="1018"/>
      <c r="C2" s="764"/>
      <c r="D2" s="505" t="s">
        <v>188</v>
      </c>
      <c r="E2" s="760">
        <f>【様式1】!$C$2</f>
        <v>9999</v>
      </c>
      <c r="F2" s="575"/>
      <c r="G2" s="130" t="s">
        <v>73</v>
      </c>
      <c r="H2" s="1007" t="str">
        <f>【様式1】!H2</f>
        <v>ABC交響楽団</v>
      </c>
      <c r="I2" s="1007"/>
      <c r="J2" s="1007"/>
      <c r="K2" s="1007"/>
      <c r="L2" s="1007"/>
      <c r="M2" s="1007"/>
      <c r="N2" s="1007"/>
      <c r="P2" s="576"/>
      <c r="S2" s="700" t="s">
        <v>74</v>
      </c>
      <c r="T2" s="1227" t="s">
        <v>43</v>
      </c>
      <c r="U2" s="1227"/>
      <c r="V2" s="1227"/>
      <c r="W2" s="1228"/>
      <c r="X2" s="429" t="s">
        <v>213</v>
      </c>
      <c r="Y2" s="682" t="s">
        <v>46</v>
      </c>
    </row>
    <row r="3" spans="1:27" ht="7.5" customHeight="1" thickBot="1">
      <c r="A3" s="101"/>
      <c r="B3" s="102"/>
      <c r="R3" s="578"/>
      <c r="S3" s="577"/>
      <c r="T3" s="579"/>
      <c r="U3" s="580"/>
      <c r="V3" s="581"/>
      <c r="W3" s="781"/>
      <c r="X3" s="103"/>
      <c r="Y3" s="581"/>
    </row>
    <row r="4" spans="1:27" ht="22.5" customHeight="1">
      <c r="A4" s="1149" t="s">
        <v>324</v>
      </c>
      <c r="B4" s="1149"/>
      <c r="C4" s="1149"/>
      <c r="D4" s="1149"/>
      <c r="E4" s="1149"/>
      <c r="F4" s="1149"/>
      <c r="G4" s="1149"/>
      <c r="H4" s="1149"/>
      <c r="I4" s="1149"/>
      <c r="J4" s="1149"/>
      <c r="K4" s="1149"/>
      <c r="L4" s="1149"/>
      <c r="M4" s="1149"/>
      <c r="N4" s="1149"/>
      <c r="O4" s="1149"/>
      <c r="P4" s="1149"/>
      <c r="S4" s="430" t="s">
        <v>213</v>
      </c>
      <c r="T4" s="1229" t="s">
        <v>75</v>
      </c>
      <c r="U4" s="1230"/>
      <c r="V4" s="1230"/>
      <c r="W4" s="1230"/>
      <c r="X4" s="430"/>
      <c r="Y4" s="683" t="s">
        <v>471</v>
      </c>
      <c r="Z4" s="764"/>
      <c r="AA4" s="437"/>
    </row>
    <row r="5" spans="1:27" ht="22.5" customHeight="1" thickBot="1">
      <c r="S5" s="574" t="s">
        <v>213</v>
      </c>
      <c r="T5" s="1231" t="s">
        <v>76</v>
      </c>
      <c r="U5" s="1232"/>
      <c r="V5" s="1232"/>
      <c r="W5" s="1232"/>
      <c r="X5" s="591"/>
      <c r="Y5" s="684" t="s">
        <v>479</v>
      </c>
      <c r="Z5" s="764"/>
      <c r="AA5" s="437"/>
    </row>
    <row r="6" spans="1:27" ht="22.5" customHeight="1" thickBot="1">
      <c r="Q6" s="100"/>
      <c r="R6" s="100"/>
      <c r="S6" s="100"/>
      <c r="T6" s="100"/>
      <c r="U6" s="100"/>
      <c r="V6" s="100"/>
      <c r="X6" s="431" t="s">
        <v>213</v>
      </c>
      <c r="Y6" s="685" t="s">
        <v>477</v>
      </c>
      <c r="Z6" s="764"/>
      <c r="AA6" s="437"/>
    </row>
    <row r="7" spans="1:27" ht="8.4499999999999993" customHeight="1">
      <c r="Q7" s="100"/>
      <c r="R7" s="100"/>
      <c r="S7" s="100"/>
      <c r="T7" s="100"/>
      <c r="U7" s="100"/>
      <c r="Y7" s="774"/>
    </row>
    <row r="8" spans="1:27" ht="18" customHeight="1">
      <c r="A8" s="1152" t="s">
        <v>79</v>
      </c>
      <c r="B8" s="1153"/>
      <c r="C8" s="1153"/>
      <c r="D8" s="1154"/>
      <c r="E8" s="1233" t="s">
        <v>292</v>
      </c>
      <c r="F8" s="1234"/>
      <c r="G8" s="1234"/>
      <c r="H8" s="1234"/>
      <c r="I8" s="592"/>
      <c r="J8" s="1235" t="s">
        <v>291</v>
      </c>
      <c r="K8" s="1236"/>
      <c r="L8" s="1236"/>
      <c r="M8" s="1236"/>
      <c r="N8" s="1236"/>
      <c r="O8" s="1236"/>
      <c r="P8" s="1236"/>
      <c r="Q8" s="1236"/>
      <c r="R8" s="1236"/>
      <c r="S8" s="1236"/>
      <c r="T8" s="1236"/>
      <c r="U8" s="438"/>
      <c r="V8" s="438"/>
      <c r="W8" s="438"/>
      <c r="X8" s="438"/>
      <c r="Y8" s="438"/>
    </row>
    <row r="9" spans="1:27" s="104" customFormat="1" ht="18" customHeight="1">
      <c r="A9" s="1155" t="s">
        <v>47</v>
      </c>
      <c r="B9" s="1157" t="s">
        <v>48</v>
      </c>
      <c r="C9" s="1144" t="s">
        <v>49</v>
      </c>
      <c r="D9" s="1146" t="s">
        <v>50</v>
      </c>
      <c r="E9" s="1144" t="s">
        <v>51</v>
      </c>
      <c r="F9" s="1148"/>
      <c r="G9" s="1148"/>
      <c r="H9" s="1159" t="s">
        <v>53</v>
      </c>
      <c r="I9" s="1161" t="s">
        <v>80</v>
      </c>
      <c r="J9" s="1150" t="s">
        <v>241</v>
      </c>
      <c r="K9" s="1163" t="s">
        <v>82</v>
      </c>
      <c r="L9" s="1150" t="s">
        <v>81</v>
      </c>
      <c r="M9" s="1163" t="s">
        <v>83</v>
      </c>
      <c r="N9" s="1150" t="s">
        <v>57</v>
      </c>
      <c r="O9" s="1165" t="s">
        <v>240</v>
      </c>
      <c r="P9" s="1150" t="s">
        <v>241</v>
      </c>
      <c r="Q9" s="1241" t="s">
        <v>285</v>
      </c>
      <c r="R9" s="1163"/>
      <c r="S9" s="1163"/>
      <c r="T9" s="1163"/>
      <c r="U9" s="1207" t="s">
        <v>242</v>
      </c>
      <c r="V9" s="1208"/>
      <c r="W9" s="1208"/>
      <c r="X9" s="1209"/>
      <c r="Y9" s="1205" t="s">
        <v>284</v>
      </c>
    </row>
    <row r="10" spans="1:27" s="104" customFormat="1" ht="18" customHeight="1">
      <c r="A10" s="1156"/>
      <c r="B10" s="1158"/>
      <c r="C10" s="1145"/>
      <c r="D10" s="1147"/>
      <c r="E10" s="1145"/>
      <c r="F10" s="1147"/>
      <c r="G10" s="1147"/>
      <c r="H10" s="1160"/>
      <c r="I10" s="1162"/>
      <c r="J10" s="1151"/>
      <c r="K10" s="1162"/>
      <c r="L10" s="1151"/>
      <c r="M10" s="1162"/>
      <c r="N10" s="1151"/>
      <c r="O10" s="1166"/>
      <c r="P10" s="1164"/>
      <c r="Q10" s="1242"/>
      <c r="R10" s="1162"/>
      <c r="S10" s="1162"/>
      <c r="T10" s="1162"/>
      <c r="U10" s="1245" t="s">
        <v>243</v>
      </c>
      <c r="V10" s="1246"/>
      <c r="W10" s="1247" t="s">
        <v>244</v>
      </c>
      <c r="X10" s="1248"/>
      <c r="Y10" s="1206"/>
    </row>
    <row r="11" spans="1:27" ht="18" customHeight="1">
      <c r="A11" s="107">
        <v>45203</v>
      </c>
      <c r="B11" s="646" t="s">
        <v>474</v>
      </c>
      <c r="C11" s="109" t="s">
        <v>357</v>
      </c>
      <c r="D11" s="105" t="s">
        <v>355</v>
      </c>
      <c r="E11" s="65" t="s">
        <v>478</v>
      </c>
      <c r="F11" s="421" t="s">
        <v>338</v>
      </c>
      <c r="G11" s="67" t="s">
        <v>358</v>
      </c>
      <c r="H11" s="60">
        <v>50</v>
      </c>
      <c r="I11" s="106"/>
      <c r="J11" s="502"/>
      <c r="K11" s="106"/>
      <c r="L11" s="502"/>
      <c r="M11" s="106">
        <v>1100</v>
      </c>
      <c r="N11" s="502" t="s">
        <v>499</v>
      </c>
      <c r="O11" s="789"/>
      <c r="P11" s="498"/>
      <c r="Q11" s="1243"/>
      <c r="R11" s="1244"/>
      <c r="S11" s="1244"/>
      <c r="T11" s="1244"/>
      <c r="U11" s="1239"/>
      <c r="V11" s="1240"/>
      <c r="W11" s="1198">
        <f>U11*1070</f>
        <v>0</v>
      </c>
      <c r="X11" s="1199"/>
      <c r="Y11" s="697" t="s">
        <v>501</v>
      </c>
    </row>
    <row r="12" spans="1:27" ht="18" customHeight="1">
      <c r="A12" s="107"/>
      <c r="B12" s="646" t="str">
        <f t="shared" ref="B12:B27" si="0">IF(A12,TEXT(A12,"aaa"),"")</f>
        <v/>
      </c>
      <c r="C12" s="109"/>
      <c r="D12" s="105"/>
      <c r="E12" s="65"/>
      <c r="F12" s="421"/>
      <c r="G12" s="67"/>
      <c r="H12" s="60"/>
      <c r="I12" s="110"/>
      <c r="J12" s="503"/>
      <c r="K12" s="106"/>
      <c r="L12" s="503"/>
      <c r="M12" s="110"/>
      <c r="N12" s="503"/>
      <c r="O12" s="733"/>
      <c r="P12" s="499"/>
      <c r="Q12" s="1202"/>
      <c r="R12" s="1203"/>
      <c r="S12" s="1203"/>
      <c r="T12" s="1204"/>
      <c r="U12" s="1196"/>
      <c r="V12" s="1197"/>
      <c r="W12" s="1200">
        <f t="shared" ref="W12:W27" si="1">U12*1070</f>
        <v>0</v>
      </c>
      <c r="X12" s="1201"/>
      <c r="Y12" s="698"/>
    </row>
    <row r="13" spans="1:27" ht="18" customHeight="1">
      <c r="A13" s="107"/>
      <c r="B13" s="646" t="str">
        <f t="shared" si="0"/>
        <v/>
      </c>
      <c r="C13" s="109"/>
      <c r="D13" s="105"/>
      <c r="E13" s="65"/>
      <c r="F13" s="421"/>
      <c r="G13" s="67"/>
      <c r="H13" s="60"/>
      <c r="I13" s="110"/>
      <c r="J13" s="503"/>
      <c r="K13" s="106"/>
      <c r="L13" s="503"/>
      <c r="M13" s="110"/>
      <c r="N13" s="503"/>
      <c r="O13" s="733"/>
      <c r="P13" s="499"/>
      <c r="Q13" s="1202"/>
      <c r="R13" s="1203"/>
      <c r="S13" s="1203"/>
      <c r="T13" s="1204"/>
      <c r="U13" s="1196"/>
      <c r="V13" s="1197"/>
      <c r="W13" s="1200">
        <f t="shared" si="1"/>
        <v>0</v>
      </c>
      <c r="X13" s="1201"/>
      <c r="Y13" s="698"/>
    </row>
    <row r="14" spans="1:27" ht="18" customHeight="1">
      <c r="A14" s="107"/>
      <c r="B14" s="646"/>
      <c r="C14" s="109"/>
      <c r="D14" s="105"/>
      <c r="E14" s="108"/>
      <c r="F14" s="421"/>
      <c r="G14" s="109"/>
      <c r="H14" s="434"/>
      <c r="I14" s="110"/>
      <c r="J14" s="503"/>
      <c r="K14" s="106"/>
      <c r="L14" s="503"/>
      <c r="M14" s="110"/>
      <c r="N14" s="503"/>
      <c r="O14" s="733"/>
      <c r="P14" s="499"/>
      <c r="Q14" s="1202"/>
      <c r="R14" s="1203"/>
      <c r="S14" s="1203"/>
      <c r="T14" s="1204"/>
      <c r="U14" s="1196"/>
      <c r="V14" s="1197"/>
      <c r="W14" s="1200">
        <f t="shared" si="1"/>
        <v>0</v>
      </c>
      <c r="X14" s="1201"/>
      <c r="Y14" s="698"/>
    </row>
    <row r="15" spans="1:27" ht="18" customHeight="1">
      <c r="A15" s="64"/>
      <c r="B15" s="732"/>
      <c r="C15" s="65"/>
      <c r="D15" s="66"/>
      <c r="E15" s="65"/>
      <c r="F15" s="421"/>
      <c r="G15" s="67"/>
      <c r="H15" s="60"/>
      <c r="I15" s="110"/>
      <c r="J15" s="503"/>
      <c r="K15" s="106"/>
      <c r="L15" s="503"/>
      <c r="M15" s="110"/>
      <c r="N15" s="503"/>
      <c r="O15" s="733"/>
      <c r="P15" s="499"/>
      <c r="Q15" s="1202"/>
      <c r="R15" s="1203"/>
      <c r="S15" s="1203"/>
      <c r="T15" s="1204"/>
      <c r="U15" s="1196"/>
      <c r="V15" s="1197"/>
      <c r="W15" s="1200">
        <f t="shared" si="1"/>
        <v>0</v>
      </c>
      <c r="X15" s="1201"/>
      <c r="Y15" s="698"/>
    </row>
    <row r="16" spans="1:27" ht="18" customHeight="1">
      <c r="A16" s="107"/>
      <c r="B16" s="646"/>
      <c r="C16" s="109"/>
      <c r="D16" s="105"/>
      <c r="E16" s="65"/>
      <c r="F16" s="421"/>
      <c r="G16" s="67"/>
      <c r="H16" s="60"/>
      <c r="I16" s="110"/>
      <c r="J16" s="503"/>
      <c r="K16" s="106"/>
      <c r="L16" s="503"/>
      <c r="M16" s="110"/>
      <c r="N16" s="503"/>
      <c r="O16" s="733"/>
      <c r="P16" s="499"/>
      <c r="Q16" s="1202"/>
      <c r="R16" s="1203"/>
      <c r="S16" s="1203"/>
      <c r="T16" s="1204"/>
      <c r="U16" s="1196"/>
      <c r="V16" s="1197"/>
      <c r="W16" s="1200">
        <f t="shared" si="1"/>
        <v>0</v>
      </c>
      <c r="X16" s="1201"/>
      <c r="Y16" s="698"/>
    </row>
    <row r="17" spans="1:25" ht="18" customHeight="1">
      <c r="A17" s="107"/>
      <c r="B17" s="646"/>
      <c r="C17" s="109"/>
      <c r="D17" s="105"/>
      <c r="E17" s="65"/>
      <c r="F17" s="421"/>
      <c r="G17" s="67"/>
      <c r="H17" s="60"/>
      <c r="I17" s="110"/>
      <c r="J17" s="503"/>
      <c r="K17" s="106"/>
      <c r="L17" s="503"/>
      <c r="M17" s="110"/>
      <c r="N17" s="503"/>
      <c r="O17" s="733"/>
      <c r="P17" s="499"/>
      <c r="Q17" s="1202"/>
      <c r="R17" s="1203"/>
      <c r="S17" s="1203"/>
      <c r="T17" s="1204"/>
      <c r="U17" s="1196"/>
      <c r="V17" s="1197"/>
      <c r="W17" s="1200">
        <f t="shared" si="1"/>
        <v>0</v>
      </c>
      <c r="X17" s="1201"/>
      <c r="Y17" s="698"/>
    </row>
    <row r="18" spans="1:25" ht="18" customHeight="1">
      <c r="A18" s="107"/>
      <c r="B18" s="646"/>
      <c r="C18" s="109"/>
      <c r="D18" s="105"/>
      <c r="E18" s="108"/>
      <c r="F18" s="421"/>
      <c r="G18" s="109"/>
      <c r="H18" s="434"/>
      <c r="I18" s="110"/>
      <c r="J18" s="503"/>
      <c r="K18" s="106"/>
      <c r="L18" s="503"/>
      <c r="M18" s="110"/>
      <c r="N18" s="503"/>
      <c r="O18" s="733"/>
      <c r="P18" s="499"/>
      <c r="Q18" s="1202"/>
      <c r="R18" s="1203"/>
      <c r="S18" s="1203"/>
      <c r="T18" s="1204"/>
      <c r="U18" s="1196"/>
      <c r="V18" s="1197"/>
      <c r="W18" s="1200">
        <f t="shared" si="1"/>
        <v>0</v>
      </c>
      <c r="X18" s="1201"/>
      <c r="Y18" s="698"/>
    </row>
    <row r="19" spans="1:25" ht="18" customHeight="1">
      <c r="A19" s="107"/>
      <c r="B19" s="646"/>
      <c r="C19" s="109"/>
      <c r="D19" s="105"/>
      <c r="E19" s="65"/>
      <c r="F19" s="421"/>
      <c r="G19" s="67"/>
      <c r="H19" s="60"/>
      <c r="I19" s="110"/>
      <c r="J19" s="503"/>
      <c r="K19" s="106"/>
      <c r="L19" s="503"/>
      <c r="M19" s="110"/>
      <c r="N19" s="503"/>
      <c r="O19" s="733"/>
      <c r="P19" s="499"/>
      <c r="Q19" s="1202"/>
      <c r="R19" s="1203"/>
      <c r="S19" s="1203"/>
      <c r="T19" s="1204"/>
      <c r="U19" s="1196"/>
      <c r="V19" s="1197"/>
      <c r="W19" s="1200">
        <f t="shared" si="1"/>
        <v>0</v>
      </c>
      <c r="X19" s="1201"/>
      <c r="Y19" s="698"/>
    </row>
    <row r="20" spans="1:25" ht="18" customHeight="1">
      <c r="A20" s="107"/>
      <c r="B20" s="646"/>
      <c r="C20" s="109"/>
      <c r="D20" s="105"/>
      <c r="E20" s="65"/>
      <c r="F20" s="421"/>
      <c r="G20" s="67"/>
      <c r="H20" s="60"/>
      <c r="I20" s="110"/>
      <c r="J20" s="503"/>
      <c r="K20" s="106"/>
      <c r="L20" s="503"/>
      <c r="M20" s="110"/>
      <c r="N20" s="503"/>
      <c r="O20" s="733"/>
      <c r="P20" s="499"/>
      <c r="Q20" s="1202"/>
      <c r="R20" s="1203"/>
      <c r="S20" s="1203"/>
      <c r="T20" s="1204"/>
      <c r="U20" s="1196"/>
      <c r="V20" s="1197"/>
      <c r="W20" s="1200">
        <f t="shared" si="1"/>
        <v>0</v>
      </c>
      <c r="X20" s="1201"/>
      <c r="Y20" s="698"/>
    </row>
    <row r="21" spans="1:25" ht="18" customHeight="1">
      <c r="A21" s="107"/>
      <c r="B21" s="646"/>
      <c r="C21" s="109"/>
      <c r="D21" s="105"/>
      <c r="E21" s="108"/>
      <c r="F21" s="421"/>
      <c r="G21" s="109"/>
      <c r="H21" s="434"/>
      <c r="I21" s="110"/>
      <c r="J21" s="503"/>
      <c r="K21" s="106"/>
      <c r="L21" s="503"/>
      <c r="M21" s="110"/>
      <c r="N21" s="503"/>
      <c r="O21" s="733"/>
      <c r="P21" s="499"/>
      <c r="Q21" s="1202"/>
      <c r="R21" s="1203"/>
      <c r="S21" s="1203"/>
      <c r="T21" s="1204"/>
      <c r="U21" s="1196"/>
      <c r="V21" s="1197"/>
      <c r="W21" s="1200">
        <f t="shared" si="1"/>
        <v>0</v>
      </c>
      <c r="X21" s="1201"/>
      <c r="Y21" s="698"/>
    </row>
    <row r="22" spans="1:25" ht="18" customHeight="1">
      <c r="A22" s="107"/>
      <c r="B22" s="646"/>
      <c r="C22" s="109"/>
      <c r="D22" s="105"/>
      <c r="E22" s="108"/>
      <c r="F22" s="421"/>
      <c r="G22" s="109"/>
      <c r="H22" s="434"/>
      <c r="I22" s="110"/>
      <c r="J22" s="503"/>
      <c r="K22" s="106"/>
      <c r="L22" s="503"/>
      <c r="M22" s="110"/>
      <c r="N22" s="503"/>
      <c r="O22" s="733"/>
      <c r="P22" s="499"/>
      <c r="Q22" s="1202"/>
      <c r="R22" s="1203"/>
      <c r="S22" s="1203"/>
      <c r="T22" s="1204"/>
      <c r="U22" s="1196"/>
      <c r="V22" s="1197"/>
      <c r="W22" s="1200">
        <f t="shared" si="1"/>
        <v>0</v>
      </c>
      <c r="X22" s="1201"/>
      <c r="Y22" s="698"/>
    </row>
    <row r="23" spans="1:25" ht="18" customHeight="1">
      <c r="A23" s="107"/>
      <c r="B23" s="646"/>
      <c r="C23" s="109"/>
      <c r="D23" s="105"/>
      <c r="E23" s="108"/>
      <c r="F23" s="421"/>
      <c r="G23" s="109"/>
      <c r="H23" s="434"/>
      <c r="I23" s="110"/>
      <c r="J23" s="503"/>
      <c r="K23" s="106"/>
      <c r="L23" s="503"/>
      <c r="M23" s="110"/>
      <c r="N23" s="503"/>
      <c r="O23" s="733"/>
      <c r="P23" s="499"/>
      <c r="Q23" s="1202"/>
      <c r="R23" s="1203"/>
      <c r="S23" s="1203"/>
      <c r="T23" s="1204"/>
      <c r="U23" s="1196"/>
      <c r="V23" s="1197"/>
      <c r="W23" s="1200">
        <f t="shared" si="1"/>
        <v>0</v>
      </c>
      <c r="X23" s="1201"/>
      <c r="Y23" s="698"/>
    </row>
    <row r="24" spans="1:25" ht="18" customHeight="1">
      <c r="A24" s="107"/>
      <c r="B24" s="646" t="str">
        <f t="shared" si="0"/>
        <v/>
      </c>
      <c r="C24" s="109"/>
      <c r="D24" s="105"/>
      <c r="E24" s="108"/>
      <c r="F24" s="421"/>
      <c r="G24" s="109"/>
      <c r="H24" s="434"/>
      <c r="I24" s="110"/>
      <c r="J24" s="503"/>
      <c r="K24" s="106"/>
      <c r="L24" s="503"/>
      <c r="M24" s="110"/>
      <c r="N24" s="503"/>
      <c r="O24" s="733"/>
      <c r="P24" s="499"/>
      <c r="Q24" s="1202"/>
      <c r="R24" s="1203"/>
      <c r="S24" s="1203"/>
      <c r="T24" s="1204"/>
      <c r="U24" s="1196"/>
      <c r="V24" s="1197"/>
      <c r="W24" s="1200">
        <f t="shared" si="1"/>
        <v>0</v>
      </c>
      <c r="X24" s="1201"/>
      <c r="Y24" s="698"/>
    </row>
    <row r="25" spans="1:25" ht="18" customHeight="1">
      <c r="A25" s="107"/>
      <c r="B25" s="646" t="str">
        <f t="shared" si="0"/>
        <v/>
      </c>
      <c r="C25" s="109"/>
      <c r="D25" s="105"/>
      <c r="E25" s="108"/>
      <c r="F25" s="421"/>
      <c r="G25" s="109"/>
      <c r="H25" s="434"/>
      <c r="I25" s="110"/>
      <c r="J25" s="503"/>
      <c r="K25" s="106"/>
      <c r="L25" s="503"/>
      <c r="M25" s="110"/>
      <c r="N25" s="503"/>
      <c r="O25" s="733"/>
      <c r="P25" s="499"/>
      <c r="Q25" s="1202"/>
      <c r="R25" s="1203"/>
      <c r="S25" s="1203"/>
      <c r="T25" s="1204"/>
      <c r="U25" s="1196"/>
      <c r="V25" s="1197"/>
      <c r="W25" s="1200">
        <f t="shared" si="1"/>
        <v>0</v>
      </c>
      <c r="X25" s="1201"/>
      <c r="Y25" s="698"/>
    </row>
    <row r="26" spans="1:25" ht="18" customHeight="1">
      <c r="A26" s="107"/>
      <c r="B26" s="646" t="str">
        <f t="shared" si="0"/>
        <v/>
      </c>
      <c r="C26" s="109"/>
      <c r="D26" s="105"/>
      <c r="E26" s="108"/>
      <c r="F26" s="421"/>
      <c r="G26" s="109"/>
      <c r="H26" s="434"/>
      <c r="I26" s="110"/>
      <c r="J26" s="503"/>
      <c r="K26" s="106"/>
      <c r="L26" s="503"/>
      <c r="M26" s="110"/>
      <c r="N26" s="503"/>
      <c r="O26" s="733"/>
      <c r="P26" s="499"/>
      <c r="Q26" s="1202"/>
      <c r="R26" s="1203"/>
      <c r="S26" s="1203"/>
      <c r="T26" s="1204"/>
      <c r="U26" s="1196"/>
      <c r="V26" s="1197"/>
      <c r="W26" s="1200">
        <f>U26*1070</f>
        <v>0</v>
      </c>
      <c r="X26" s="1201"/>
      <c r="Y26" s="698"/>
    </row>
    <row r="27" spans="1:25" ht="18" customHeight="1" thickBot="1">
      <c r="A27" s="111"/>
      <c r="B27" s="647" t="str">
        <f t="shared" si="0"/>
        <v/>
      </c>
      <c r="C27" s="113"/>
      <c r="D27" s="572"/>
      <c r="E27" s="112"/>
      <c r="F27" s="422"/>
      <c r="G27" s="113"/>
      <c r="H27" s="435"/>
      <c r="I27" s="114">
        <f>H28*37</f>
        <v>1850</v>
      </c>
      <c r="J27" s="504"/>
      <c r="K27" s="282"/>
      <c r="L27" s="504"/>
      <c r="M27" s="114"/>
      <c r="N27" s="504"/>
      <c r="O27" s="790"/>
      <c r="P27" s="500"/>
      <c r="Q27" s="1210"/>
      <c r="R27" s="1211"/>
      <c r="S27" s="1211"/>
      <c r="T27" s="1212"/>
      <c r="U27" s="1223"/>
      <c r="V27" s="1224"/>
      <c r="W27" s="1225">
        <f t="shared" si="1"/>
        <v>0</v>
      </c>
      <c r="X27" s="1226"/>
      <c r="Y27" s="699"/>
    </row>
    <row r="28" spans="1:25" ht="18" customHeight="1" thickTop="1" thickBot="1">
      <c r="A28" s="115"/>
      <c r="B28" s="116"/>
      <c r="C28" s="1143"/>
      <c r="D28" s="1143"/>
      <c r="E28" s="117"/>
      <c r="F28" s="433"/>
      <c r="G28" s="118"/>
      <c r="H28" s="645">
        <f>ROUNDDOWN(SUM(H11:H27),0)</f>
        <v>50</v>
      </c>
      <c r="I28" s="644">
        <f>SUM(I11:I27)</f>
        <v>1850</v>
      </c>
      <c r="J28" s="501"/>
      <c r="K28" s="644">
        <f>SUM(K11:K27)</f>
        <v>0</v>
      </c>
      <c r="L28" s="501"/>
      <c r="M28" s="644">
        <f>SUM(M11:M27)</f>
        <v>1100</v>
      </c>
      <c r="N28" s="501"/>
      <c r="O28" s="644">
        <f>SUM(O11:O27)</f>
        <v>0</v>
      </c>
      <c r="P28" s="731"/>
      <c r="Q28" s="1213"/>
      <c r="R28" s="1213"/>
      <c r="S28" s="1213"/>
      <c r="T28" s="1214"/>
      <c r="U28" s="1215">
        <f>SUM(W11:X27)</f>
        <v>0</v>
      </c>
      <c r="V28" s="1216"/>
      <c r="W28" s="1216"/>
      <c r="X28" s="1217"/>
      <c r="Y28" s="573"/>
    </row>
    <row r="29" spans="1:25" ht="25.5" customHeight="1" thickBot="1">
      <c r="Q29" s="439"/>
      <c r="R29" s="439"/>
      <c r="S29" s="439"/>
      <c r="T29" s="440" t="s">
        <v>245</v>
      </c>
      <c r="U29" s="1218">
        <f>SUM(I28:M28,O28,U28)</f>
        <v>2950</v>
      </c>
      <c r="V29" s="1219"/>
      <c r="W29" s="1219"/>
      <c r="X29" s="1220"/>
    </row>
    <row r="30" spans="1:25" ht="18" customHeight="1" thickBot="1">
      <c r="Q30" s="119"/>
      <c r="R30" s="627"/>
      <c r="S30" s="119"/>
      <c r="T30" s="120"/>
      <c r="U30" s="5"/>
      <c r="V30" s="5"/>
      <c r="W30" s="5"/>
      <c r="X30" s="5"/>
    </row>
    <row r="31" spans="1:25" ht="18" customHeight="1" thickBot="1">
      <c r="A31" s="1168" t="s">
        <v>84</v>
      </c>
      <c r="B31" s="986"/>
      <c r="C31" s="986"/>
      <c r="D31" s="986"/>
      <c r="E31" s="986"/>
      <c r="F31" s="986"/>
      <c r="G31" s="986"/>
      <c r="H31" s="986"/>
      <c r="I31" s="986"/>
      <c r="J31" s="986"/>
      <c r="K31" s="986"/>
      <c r="L31" s="986"/>
      <c r="M31" s="987"/>
      <c r="Q31" s="728" t="s">
        <v>276</v>
      </c>
      <c r="R31" s="729"/>
      <c r="S31" s="729"/>
      <c r="T31" s="730"/>
      <c r="U31" s="1221">
        <v>45235</v>
      </c>
      <c r="V31" s="1221"/>
      <c r="W31" s="1221"/>
      <c r="X31" s="1222"/>
    </row>
    <row r="32" spans="1:25" s="121" customFormat="1" ht="18" customHeight="1">
      <c r="A32" s="1169" t="s">
        <v>85</v>
      </c>
      <c r="B32" s="1170"/>
      <c r="C32" s="1170"/>
      <c r="D32" s="1171"/>
      <c r="E32" s="779" t="s">
        <v>86</v>
      </c>
      <c r="F32" s="1183" t="s">
        <v>87</v>
      </c>
      <c r="G32" s="1184"/>
      <c r="H32" s="1172" t="s">
        <v>85</v>
      </c>
      <c r="I32" s="1173"/>
      <c r="J32" s="1174"/>
      <c r="K32" s="780" t="s">
        <v>86</v>
      </c>
      <c r="L32" s="1175" t="s">
        <v>87</v>
      </c>
      <c r="M32" s="1176"/>
      <c r="S32" s="119"/>
      <c r="Y32" s="778"/>
    </row>
    <row r="33" spans="1:13" ht="18" customHeight="1">
      <c r="A33" s="1177">
        <v>1</v>
      </c>
      <c r="B33" s="1178"/>
      <c r="C33" s="1179"/>
      <c r="D33" s="1180"/>
      <c r="E33" s="648">
        <f ca="1">SUMIF(Q:T,C33,U:V)</f>
        <v>0</v>
      </c>
      <c r="F33" s="1185">
        <f ca="1">E33*1070</f>
        <v>0</v>
      </c>
      <c r="G33" s="1182"/>
      <c r="H33" s="122">
        <v>4</v>
      </c>
      <c r="I33" s="1179"/>
      <c r="J33" s="1180"/>
      <c r="K33" s="648">
        <f ca="1">SUMIF(Q:T,I33,U:V)</f>
        <v>0</v>
      </c>
      <c r="L33" s="1181">
        <f ca="1">K33*1070</f>
        <v>0</v>
      </c>
      <c r="M33" s="1182"/>
    </row>
    <row r="34" spans="1:13" ht="18" customHeight="1">
      <c r="A34" s="1191">
        <v>2</v>
      </c>
      <c r="B34" s="1192"/>
      <c r="C34" s="1193"/>
      <c r="D34" s="1194"/>
      <c r="E34" s="648">
        <f ca="1">SUMIF(Q:T,C34,U:V)</f>
        <v>0</v>
      </c>
      <c r="F34" s="1195">
        <f t="shared" ref="F34:F35" ca="1" si="2">E34*1070</f>
        <v>0</v>
      </c>
      <c r="G34" s="1142"/>
      <c r="H34" s="123">
        <v>5</v>
      </c>
      <c r="I34" s="1193"/>
      <c r="J34" s="1194"/>
      <c r="K34" s="648">
        <f ca="1">SUMIF(Q:T,I34,U:V)</f>
        <v>0</v>
      </c>
      <c r="L34" s="1195">
        <f t="shared" ref="L34:L35" ca="1" si="3">K34*1070</f>
        <v>0</v>
      </c>
      <c r="M34" s="1142"/>
    </row>
    <row r="35" spans="1:13" ht="18" customHeight="1">
      <c r="A35" s="1186">
        <v>3</v>
      </c>
      <c r="B35" s="1187"/>
      <c r="C35" s="1188"/>
      <c r="D35" s="1189"/>
      <c r="E35" s="649">
        <f ca="1">SUMIF(Q:T,C35,U:V)</f>
        <v>0</v>
      </c>
      <c r="F35" s="1190">
        <f t="shared" ca="1" si="2"/>
        <v>0</v>
      </c>
      <c r="G35" s="1140"/>
      <c r="H35" s="124">
        <v>6</v>
      </c>
      <c r="I35" s="1188"/>
      <c r="J35" s="1189"/>
      <c r="K35" s="649">
        <f ca="1">SUMIF(Q:T,I35,U:V)</f>
        <v>0</v>
      </c>
      <c r="L35" s="1190">
        <f t="shared" ca="1" si="3"/>
        <v>0</v>
      </c>
      <c r="M35" s="1140"/>
    </row>
    <row r="36" spans="1:13" ht="18" customHeight="1"/>
    <row r="37" spans="1:13" ht="18" customHeight="1">
      <c r="A37" s="125" t="s">
        <v>88</v>
      </c>
    </row>
    <row r="38" spans="1:13">
      <c r="A38" s="1138" t="s">
        <v>172</v>
      </c>
      <c r="B38" s="1138"/>
      <c r="C38" s="1138"/>
      <c r="D38" s="1138"/>
      <c r="E38" s="1138"/>
      <c r="F38" s="1138"/>
      <c r="G38" s="1138"/>
    </row>
    <row r="39" spans="1:13">
      <c r="A39" s="778"/>
    </row>
    <row r="40" spans="1:13">
      <c r="A40" s="778"/>
    </row>
    <row r="41" spans="1:13">
      <c r="A41" s="778"/>
    </row>
    <row r="42" spans="1:13">
      <c r="A42" s="778"/>
    </row>
    <row r="43" spans="1:13">
      <c r="A43" s="778"/>
    </row>
    <row r="44" spans="1:13">
      <c r="A44" s="778"/>
    </row>
    <row r="45" spans="1:13">
      <c r="A45" s="778"/>
    </row>
    <row r="46" spans="1:13">
      <c r="A46" s="778"/>
    </row>
    <row r="47" spans="1:13">
      <c r="A47" s="778"/>
    </row>
    <row r="48" spans="1:13">
      <c r="A48" s="778"/>
    </row>
    <row r="49" spans="1:18">
      <c r="A49" s="778"/>
    </row>
    <row r="50" spans="1:18">
      <c r="A50" s="778"/>
    </row>
    <row r="51" spans="1:18">
      <c r="A51" s="778"/>
    </row>
    <row r="52" spans="1:18">
      <c r="A52" s="778"/>
    </row>
    <row r="53" spans="1:18">
      <c r="A53" s="778"/>
    </row>
    <row r="54" spans="1:18">
      <c r="A54" s="778"/>
    </row>
    <row r="55" spans="1:18">
      <c r="A55" s="778"/>
    </row>
    <row r="56" spans="1:18">
      <c r="A56" s="778"/>
    </row>
    <row r="57" spans="1:18">
      <c r="A57" s="778"/>
    </row>
    <row r="58" spans="1:18">
      <c r="A58" s="778"/>
    </row>
    <row r="59" spans="1:18">
      <c r="A59" s="778"/>
    </row>
    <row r="60" spans="1:18">
      <c r="A60" s="778"/>
    </row>
    <row r="61" spans="1:18">
      <c r="A61" s="778"/>
    </row>
    <row r="62" spans="1:18">
      <c r="A62" s="778"/>
    </row>
    <row r="63" spans="1:18">
      <c r="J63" s="1167"/>
      <c r="K63" s="1167"/>
      <c r="L63" s="1167"/>
    </row>
    <row r="64" spans="1:18">
      <c r="J64" s="1167"/>
      <c r="K64" s="1167"/>
      <c r="L64" s="1167"/>
      <c r="M64" s="1167"/>
      <c r="N64" s="1167"/>
      <c r="O64" s="1167"/>
      <c r="P64" s="1167"/>
      <c r="Q64" s="1167"/>
      <c r="R64" s="1167"/>
    </row>
    <row r="65" spans="10:18">
      <c r="J65" s="1167"/>
      <c r="K65" s="1167"/>
      <c r="L65" s="1167"/>
      <c r="M65" s="1167"/>
      <c r="N65" s="1167"/>
      <c r="O65" s="1167"/>
      <c r="P65" s="1167"/>
      <c r="Q65" s="1167"/>
      <c r="R65" s="1167"/>
    </row>
    <row r="66" spans="10:18">
      <c r="J66" s="1167"/>
      <c r="K66" s="1167"/>
      <c r="L66" s="1167"/>
      <c r="M66" s="1167"/>
      <c r="N66" s="1167"/>
      <c r="O66" s="1167"/>
      <c r="P66" s="1167"/>
      <c r="Q66" s="1167"/>
      <c r="R66" s="1167"/>
    </row>
    <row r="67" spans="10:18">
      <c r="J67" s="1167"/>
      <c r="K67" s="1167"/>
      <c r="L67" s="1167"/>
      <c r="M67" s="1167"/>
      <c r="N67" s="1167"/>
      <c r="O67" s="1167"/>
      <c r="P67" s="1167"/>
      <c r="Q67" s="1167"/>
      <c r="R67" s="1167"/>
    </row>
    <row r="68" spans="10:18">
      <c r="J68" s="1167"/>
      <c r="K68" s="1167"/>
      <c r="L68" s="1167"/>
      <c r="M68" s="1167"/>
      <c r="N68" s="1167"/>
      <c r="O68" s="1167"/>
      <c r="P68" s="1167"/>
      <c r="Q68" s="1167"/>
      <c r="R68" s="1167"/>
    </row>
  </sheetData>
  <mergeCells count="111">
    <mergeCell ref="A2:B2"/>
    <mergeCell ref="H2:N2"/>
    <mergeCell ref="T2:W2"/>
    <mergeCell ref="A4:P4"/>
    <mergeCell ref="T4:W4"/>
    <mergeCell ref="T5:W5"/>
    <mergeCell ref="A8:D8"/>
    <mergeCell ref="E8:H8"/>
    <mergeCell ref="J8:T8"/>
    <mergeCell ref="A9:A10"/>
    <mergeCell ref="B9:B10"/>
    <mergeCell ref="C9:C10"/>
    <mergeCell ref="D9:D10"/>
    <mergeCell ref="E9:G10"/>
    <mergeCell ref="H9:H10"/>
    <mergeCell ref="I9:I10"/>
    <mergeCell ref="P9:P10"/>
    <mergeCell ref="Q9:T10"/>
    <mergeCell ref="U9:X9"/>
    <mergeCell ref="Y9:Y10"/>
    <mergeCell ref="U10:V10"/>
    <mergeCell ref="W10:X10"/>
    <mergeCell ref="J9:J10"/>
    <mergeCell ref="K9:K10"/>
    <mergeCell ref="L9:L10"/>
    <mergeCell ref="M9:M10"/>
    <mergeCell ref="N9:N10"/>
    <mergeCell ref="O9:O10"/>
    <mergeCell ref="Q13:T13"/>
    <mergeCell ref="U13:V13"/>
    <mergeCell ref="W13:X13"/>
    <mergeCell ref="Q14:T14"/>
    <mergeCell ref="U14:V14"/>
    <mergeCell ref="W14:X14"/>
    <mergeCell ref="Q11:T11"/>
    <mergeCell ref="U11:V11"/>
    <mergeCell ref="W11:X11"/>
    <mergeCell ref="Q12:T12"/>
    <mergeCell ref="U12:V12"/>
    <mergeCell ref="W12:X12"/>
    <mergeCell ref="Q17:T17"/>
    <mergeCell ref="U17:V17"/>
    <mergeCell ref="W17:X17"/>
    <mergeCell ref="Q18:T18"/>
    <mergeCell ref="U18:V18"/>
    <mergeCell ref="W18:X18"/>
    <mergeCell ref="Q15:T15"/>
    <mergeCell ref="U15:V15"/>
    <mergeCell ref="W15:X15"/>
    <mergeCell ref="Q16:T16"/>
    <mergeCell ref="U16:V16"/>
    <mergeCell ref="W16:X16"/>
    <mergeCell ref="Q21:T21"/>
    <mergeCell ref="U21:V21"/>
    <mergeCell ref="W21:X21"/>
    <mergeCell ref="Q22:T22"/>
    <mergeCell ref="U22:V22"/>
    <mergeCell ref="W22:X22"/>
    <mergeCell ref="Q19:T19"/>
    <mergeCell ref="U19:V19"/>
    <mergeCell ref="W19:X19"/>
    <mergeCell ref="Q20:T20"/>
    <mergeCell ref="U20:V20"/>
    <mergeCell ref="W20:X20"/>
    <mergeCell ref="Q25:T25"/>
    <mergeCell ref="U25:V25"/>
    <mergeCell ref="W25:X25"/>
    <mergeCell ref="Q26:T26"/>
    <mergeCell ref="U26:V26"/>
    <mergeCell ref="W26:X26"/>
    <mergeCell ref="Q23:T23"/>
    <mergeCell ref="U23:V23"/>
    <mergeCell ref="W23:X23"/>
    <mergeCell ref="Q24:T24"/>
    <mergeCell ref="U24:V24"/>
    <mergeCell ref="W24:X24"/>
    <mergeCell ref="U29:X29"/>
    <mergeCell ref="A31:M31"/>
    <mergeCell ref="U31:X31"/>
    <mergeCell ref="A32:D32"/>
    <mergeCell ref="F32:G32"/>
    <mergeCell ref="H32:J32"/>
    <mergeCell ref="L32:M32"/>
    <mergeCell ref="Q27:T27"/>
    <mergeCell ref="U27:V27"/>
    <mergeCell ref="W27:X27"/>
    <mergeCell ref="C28:D28"/>
    <mergeCell ref="Q28:T28"/>
    <mergeCell ref="U28:X28"/>
    <mergeCell ref="A33:B33"/>
    <mergeCell ref="C33:D33"/>
    <mergeCell ref="F33:G33"/>
    <mergeCell ref="I33:J33"/>
    <mergeCell ref="L33:M33"/>
    <mergeCell ref="A34:B34"/>
    <mergeCell ref="C34:D34"/>
    <mergeCell ref="F34:G34"/>
    <mergeCell ref="I34:J34"/>
    <mergeCell ref="L34:M34"/>
    <mergeCell ref="J63:L63"/>
    <mergeCell ref="J64:R64"/>
    <mergeCell ref="J65:R65"/>
    <mergeCell ref="J66:R66"/>
    <mergeCell ref="J67:R67"/>
    <mergeCell ref="J68:R68"/>
    <mergeCell ref="A35:B35"/>
    <mergeCell ref="C35:D35"/>
    <mergeCell ref="F35:G35"/>
    <mergeCell ref="I35:J35"/>
    <mergeCell ref="L35:M35"/>
    <mergeCell ref="A38:G38"/>
  </mergeCells>
  <phoneticPr fontId="1"/>
  <conditionalFormatting sqref="K20:K27 O20:O27 Q20:X27">
    <cfRule type="expression" dxfId="10" priority="4">
      <formula>$X$6="○"</formula>
    </cfRule>
  </conditionalFormatting>
  <conditionalFormatting sqref="I8">
    <cfRule type="expression" dxfId="9" priority="5">
      <formula>$X$6="○"</formula>
    </cfRule>
  </conditionalFormatting>
  <conditionalFormatting sqref="J8">
    <cfRule type="expression" dxfId="8" priority="6">
      <formula>$X$6="○"</formula>
    </cfRule>
    <cfRule type="expression" dxfId="7" priority="7">
      <formula>$X$5="○"</formula>
    </cfRule>
  </conditionalFormatting>
  <conditionalFormatting sqref="E8">
    <cfRule type="expression" dxfId="6" priority="2">
      <formula>$X$6="○"</formula>
    </cfRule>
    <cfRule type="expression" dxfId="5" priority="3">
      <formula>$X$4="○"</formula>
    </cfRule>
  </conditionalFormatting>
  <conditionalFormatting sqref="K11:K19 Q11:X19 O11:O19">
    <cfRule type="expression" dxfId="4" priority="1">
      <formula>$X$6="○"</formula>
    </cfRule>
  </conditionalFormatting>
  <dataValidations count="14">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4 F18 F21:F27">
      <formula1>"⇒,⇔,－"</formula1>
    </dataValidation>
    <dataValidation allowBlank="1" showInputMessage="1" showErrorMessage="1" prompt="日付から距離までは様式4からコピー&amp;ペーストして記入いただけます。" sqref="D16:D27 D11:D14"/>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9:F20 F15:F17 F11:F13">
      <formula1>"⇒,⇔,－"</formula1>
    </dataValidation>
  </dataValidations>
  <pageMargins left="0.7" right="0.7" top="0.75" bottom="0.75" header="0.3" footer="0.3"/>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54"/>
  <sheetViews>
    <sheetView showGridLines="0" topLeftCell="A2" zoomScaleNormal="100" zoomScaleSheetLayoutView="100" zoomScalePageLayoutView="80" workbookViewId="0">
      <selection activeCell="AQ4" sqref="AQ4"/>
    </sheetView>
  </sheetViews>
  <sheetFormatPr defaultColWidth="2.85546875" defaultRowHeight="13.5"/>
  <cols>
    <col min="1" max="1" width="2.85546875" style="126"/>
    <col min="2" max="2" width="4.7109375" style="126" customWidth="1"/>
    <col min="3" max="6" width="2.85546875" style="126"/>
    <col min="7" max="7" width="3.28515625" style="126" customWidth="1"/>
    <col min="8" max="19" width="2.85546875" style="126"/>
    <col min="20" max="20" width="6.28515625" style="126" customWidth="1"/>
    <col min="21" max="21" width="2.85546875" style="126"/>
    <col min="22" max="22" width="3.5703125" style="126" customWidth="1"/>
    <col min="23" max="26" width="2.85546875" style="126"/>
    <col min="27" max="27" width="4.7109375" style="126" customWidth="1"/>
    <col min="28" max="28" width="11.42578125" style="126" customWidth="1"/>
    <col min="29" max="29" width="4.7109375" style="126" customWidth="1"/>
    <col min="30" max="30" width="12.140625" style="126" customWidth="1"/>
    <col min="31" max="36" width="2.85546875" style="126"/>
    <col min="37" max="37" width="2.85546875" style="126" customWidth="1"/>
    <col min="38" max="16384" width="2.85546875" style="126"/>
  </cols>
  <sheetData>
    <row r="1" spans="1:30" s="792" customFormat="1" ht="56.25" customHeight="1"/>
    <row r="2" spans="1:30" s="6" customFormat="1" ht="22.7" customHeight="1">
      <c r="A2" s="1279" t="s">
        <v>89</v>
      </c>
      <c r="B2" s="1279"/>
      <c r="C2" s="1279"/>
      <c r="D2" s="1279"/>
      <c r="Q2" s="1167"/>
      <c r="R2" s="1167"/>
      <c r="S2" s="456"/>
      <c r="T2" s="456"/>
      <c r="U2" s="456"/>
      <c r="V2" s="5" t="s">
        <v>160</v>
      </c>
      <c r="W2" s="1284">
        <v>45232</v>
      </c>
      <c r="X2" s="1284"/>
      <c r="Y2" s="1284"/>
      <c r="Z2" s="1284"/>
      <c r="AA2" s="1284"/>
      <c r="AB2" s="1284"/>
      <c r="AC2" s="1284"/>
      <c r="AD2" s="1284"/>
    </row>
    <row r="3" spans="1:30" s="6" customFormat="1" ht="24.75" customHeight="1">
      <c r="A3" s="126"/>
      <c r="B3" s="126"/>
    </row>
    <row r="4" spans="1:30" s="6" customFormat="1" ht="13.7" customHeight="1">
      <c r="B4" s="1282" t="s">
        <v>318</v>
      </c>
      <c r="C4" s="1282"/>
      <c r="D4" s="1282"/>
      <c r="E4" s="1282"/>
      <c r="F4" s="1282"/>
      <c r="G4" s="1282"/>
      <c r="H4" s="1282"/>
      <c r="I4" s="1282"/>
      <c r="J4" s="1282"/>
      <c r="K4" s="1282"/>
      <c r="L4" s="1282"/>
      <c r="M4" s="1280" t="s">
        <v>90</v>
      </c>
      <c r="N4" s="1280"/>
    </row>
    <row r="5" spans="1:30" s="6" customFormat="1">
      <c r="A5" s="127"/>
      <c r="B5" s="1283" t="s">
        <v>319</v>
      </c>
      <c r="C5" s="1283"/>
      <c r="D5" s="1283"/>
      <c r="E5" s="1283"/>
      <c r="F5" s="1283"/>
      <c r="G5" s="1283"/>
      <c r="H5" s="1283"/>
      <c r="I5" s="1283"/>
      <c r="J5" s="1283"/>
      <c r="K5" s="1283"/>
      <c r="L5" s="1283"/>
      <c r="M5" s="1281"/>
      <c r="N5" s="1281"/>
    </row>
    <row r="8" spans="1:30" s="6" customFormat="1" ht="17.25">
      <c r="A8" s="1149" t="s">
        <v>91</v>
      </c>
      <c r="B8" s="1149"/>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row>
    <row r="9" spans="1:30" s="6" customFormat="1" ht="35.450000000000003" customHeight="1">
      <c r="A9" s="1268" t="s">
        <v>325</v>
      </c>
      <c r="B9" s="1268"/>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row>
    <row r="11" spans="1:30" s="6" customFormat="1" ht="21.75" customHeight="1">
      <c r="A11" s="1269" t="s">
        <v>92</v>
      </c>
      <c r="B11" s="1270"/>
      <c r="C11" s="1270"/>
      <c r="D11" s="1270"/>
      <c r="E11" s="1270"/>
      <c r="F11" s="1271"/>
      <c r="G11" s="1272" t="s">
        <v>434</v>
      </c>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4"/>
    </row>
    <row r="12" spans="1:30" s="6" customFormat="1" ht="21.2" customHeight="1">
      <c r="B12" s="15"/>
      <c r="C12" s="15"/>
      <c r="D12" s="15"/>
      <c r="E12" s="15"/>
      <c r="F12" s="15"/>
      <c r="G12" s="19"/>
      <c r="H12" s="19"/>
      <c r="I12" s="19"/>
      <c r="J12" s="19"/>
      <c r="K12" s="19"/>
      <c r="L12" s="19"/>
      <c r="M12" s="19"/>
      <c r="N12" s="1275"/>
      <c r="O12" s="1275"/>
      <c r="P12" s="1275"/>
      <c r="Q12" s="1275"/>
      <c r="R12" s="1275"/>
      <c r="S12" s="1275"/>
      <c r="T12" s="1275"/>
      <c r="U12" s="1275"/>
      <c r="V12" s="1275"/>
      <c r="W12" s="1275"/>
      <c r="X12" s="1275"/>
      <c r="Y12" s="1275"/>
      <c r="Z12" s="1275"/>
    </row>
    <row r="13" spans="1:30" s="6" customFormat="1" ht="31.7" customHeight="1">
      <c r="A13" s="1276" t="s">
        <v>93</v>
      </c>
      <c r="B13" s="1276"/>
      <c r="C13" s="1276"/>
      <c r="D13" s="1276"/>
      <c r="E13" s="1276"/>
      <c r="F13" s="1276"/>
      <c r="G13" s="1276"/>
      <c r="H13" s="1276"/>
      <c r="I13" s="1276"/>
      <c r="J13" s="1276"/>
      <c r="K13" s="1276"/>
      <c r="L13" s="1276" t="s">
        <v>94</v>
      </c>
      <c r="M13" s="1276"/>
      <c r="N13" s="1276"/>
      <c r="O13" s="1276"/>
      <c r="P13" s="1276"/>
      <c r="Q13" s="1276"/>
      <c r="R13" s="1276"/>
      <c r="S13" s="1276"/>
      <c r="T13" s="1276"/>
      <c r="U13" s="1276"/>
      <c r="V13" s="1276"/>
      <c r="W13" s="1276"/>
      <c r="X13" s="1276"/>
      <c r="Y13" s="1276"/>
      <c r="Z13" s="1276"/>
      <c r="AA13" s="1276"/>
      <c r="AB13" s="128" t="s">
        <v>277</v>
      </c>
      <c r="AC13" s="1277" t="s">
        <v>286</v>
      </c>
      <c r="AD13" s="1278"/>
    </row>
    <row r="14" spans="1:30" s="121" customFormat="1" ht="23.25" customHeight="1">
      <c r="A14" s="1256">
        <v>45201</v>
      </c>
      <c r="B14" s="1257"/>
      <c r="C14" s="1257"/>
      <c r="D14" s="1257"/>
      <c r="E14" s="1257"/>
      <c r="F14" s="1257"/>
      <c r="G14" s="1257"/>
      <c r="H14" s="1258">
        <f t="shared" ref="H14" si="0">IF(A14="","",A14)</f>
        <v>45201</v>
      </c>
      <c r="I14" s="1259"/>
      <c r="J14" s="1259"/>
      <c r="K14" s="1260"/>
      <c r="L14" s="1265" t="s">
        <v>429</v>
      </c>
      <c r="M14" s="1266"/>
      <c r="N14" s="1266"/>
      <c r="O14" s="1266"/>
      <c r="P14" s="1266"/>
      <c r="Q14" s="1266"/>
      <c r="R14" s="1266"/>
      <c r="S14" s="1266"/>
      <c r="T14" s="1266"/>
      <c r="U14" s="1266"/>
      <c r="V14" s="1266"/>
      <c r="W14" s="1266"/>
      <c r="X14" s="1266"/>
      <c r="Y14" s="1266"/>
      <c r="Z14" s="1266"/>
      <c r="AA14" s="1267"/>
      <c r="AB14" s="556" t="s">
        <v>432</v>
      </c>
      <c r="AC14" s="1256">
        <v>45110</v>
      </c>
      <c r="AD14" s="1264"/>
    </row>
    <row r="15" spans="1:30" s="121" customFormat="1" ht="23.25" customHeight="1">
      <c r="A15" s="1256">
        <v>45202</v>
      </c>
      <c r="B15" s="1257"/>
      <c r="C15" s="1257"/>
      <c r="D15" s="1257"/>
      <c r="E15" s="1257"/>
      <c r="F15" s="1257"/>
      <c r="G15" s="1257"/>
      <c r="H15" s="1258">
        <f t="shared" ref="H15:H33" si="1">IF(A15="","",A15)</f>
        <v>45202</v>
      </c>
      <c r="I15" s="1259"/>
      <c r="J15" s="1259"/>
      <c r="K15" s="1260"/>
      <c r="L15" s="1265" t="s">
        <v>430</v>
      </c>
      <c r="M15" s="1266"/>
      <c r="N15" s="1266"/>
      <c r="O15" s="1266"/>
      <c r="P15" s="1266"/>
      <c r="Q15" s="1266"/>
      <c r="R15" s="1266"/>
      <c r="S15" s="1266"/>
      <c r="T15" s="1266"/>
      <c r="U15" s="1266"/>
      <c r="V15" s="1266"/>
      <c r="W15" s="1266"/>
      <c r="X15" s="1266"/>
      <c r="Y15" s="1266"/>
      <c r="Z15" s="1266"/>
      <c r="AA15" s="1267"/>
      <c r="AB15" s="556" t="s">
        <v>432</v>
      </c>
      <c r="AC15" s="1256">
        <v>45110</v>
      </c>
      <c r="AD15" s="1264"/>
    </row>
    <row r="16" spans="1:30" s="121" customFormat="1" ht="23.25" customHeight="1">
      <c r="A16" s="1256">
        <v>45203</v>
      </c>
      <c r="B16" s="1257"/>
      <c r="C16" s="1257"/>
      <c r="D16" s="1257"/>
      <c r="E16" s="1257"/>
      <c r="F16" s="1257"/>
      <c r="G16" s="1257"/>
      <c r="H16" s="1258">
        <f t="shared" si="1"/>
        <v>45203</v>
      </c>
      <c r="I16" s="1259"/>
      <c r="J16" s="1259"/>
      <c r="K16" s="1260"/>
      <c r="L16" s="1265" t="s">
        <v>431</v>
      </c>
      <c r="M16" s="1266"/>
      <c r="N16" s="1266"/>
      <c r="O16" s="1266"/>
      <c r="P16" s="1266"/>
      <c r="Q16" s="1266"/>
      <c r="R16" s="1266"/>
      <c r="S16" s="1266"/>
      <c r="T16" s="1266"/>
      <c r="U16" s="1266"/>
      <c r="V16" s="1266"/>
      <c r="W16" s="1266"/>
      <c r="X16" s="1266"/>
      <c r="Y16" s="1266"/>
      <c r="Z16" s="1266"/>
      <c r="AA16" s="1267"/>
      <c r="AB16" s="556" t="s">
        <v>433</v>
      </c>
      <c r="AC16" s="1256">
        <v>45111</v>
      </c>
      <c r="AD16" s="1264"/>
    </row>
    <row r="17" spans="1:30" s="121" customFormat="1" ht="23.25" customHeight="1">
      <c r="A17" s="1256"/>
      <c r="B17" s="1257"/>
      <c r="C17" s="1257"/>
      <c r="D17" s="1257"/>
      <c r="E17" s="1257"/>
      <c r="F17" s="1257"/>
      <c r="G17" s="1257"/>
      <c r="H17" s="1258" t="str">
        <f t="shared" si="1"/>
        <v/>
      </c>
      <c r="I17" s="1259"/>
      <c r="J17" s="1259"/>
      <c r="K17" s="1260"/>
      <c r="L17" s="1265"/>
      <c r="M17" s="1266"/>
      <c r="N17" s="1266"/>
      <c r="O17" s="1266"/>
      <c r="P17" s="1266"/>
      <c r="Q17" s="1266"/>
      <c r="R17" s="1266"/>
      <c r="S17" s="1266"/>
      <c r="T17" s="1266"/>
      <c r="U17" s="1266"/>
      <c r="V17" s="1266"/>
      <c r="W17" s="1266"/>
      <c r="X17" s="1266"/>
      <c r="Y17" s="1266"/>
      <c r="Z17" s="1266"/>
      <c r="AA17" s="1267"/>
      <c r="AB17" s="556"/>
      <c r="AC17" s="1256"/>
      <c r="AD17" s="1264"/>
    </row>
    <row r="18" spans="1:30" s="121" customFormat="1" ht="23.25" customHeight="1">
      <c r="A18" s="1256"/>
      <c r="B18" s="1257"/>
      <c r="C18" s="1257"/>
      <c r="D18" s="1257"/>
      <c r="E18" s="1257"/>
      <c r="F18" s="1257"/>
      <c r="G18" s="1257"/>
      <c r="H18" s="1258" t="str">
        <f t="shared" si="1"/>
        <v/>
      </c>
      <c r="I18" s="1259"/>
      <c r="J18" s="1259"/>
      <c r="K18" s="1260"/>
      <c r="L18" s="1265"/>
      <c r="M18" s="1266"/>
      <c r="N18" s="1266"/>
      <c r="O18" s="1266"/>
      <c r="P18" s="1266"/>
      <c r="Q18" s="1266"/>
      <c r="R18" s="1266"/>
      <c r="S18" s="1266"/>
      <c r="T18" s="1266"/>
      <c r="U18" s="1266"/>
      <c r="V18" s="1266"/>
      <c r="W18" s="1266"/>
      <c r="X18" s="1266"/>
      <c r="Y18" s="1266"/>
      <c r="Z18" s="1266"/>
      <c r="AA18" s="1267"/>
      <c r="AB18" s="556"/>
      <c r="AC18" s="1256"/>
      <c r="AD18" s="1264"/>
    </row>
    <row r="19" spans="1:30" s="121" customFormat="1" ht="23.25" customHeight="1">
      <c r="A19" s="1256"/>
      <c r="B19" s="1257"/>
      <c r="C19" s="1257"/>
      <c r="D19" s="1257"/>
      <c r="E19" s="1257"/>
      <c r="F19" s="1257"/>
      <c r="G19" s="1257"/>
      <c r="H19" s="1258" t="str">
        <f t="shared" si="1"/>
        <v/>
      </c>
      <c r="I19" s="1259"/>
      <c r="J19" s="1259"/>
      <c r="K19" s="1260"/>
      <c r="L19" s="1261"/>
      <c r="M19" s="1261"/>
      <c r="N19" s="1261"/>
      <c r="O19" s="1261"/>
      <c r="P19" s="1261"/>
      <c r="Q19" s="1261"/>
      <c r="R19" s="1261"/>
      <c r="S19" s="1261"/>
      <c r="T19" s="1261"/>
      <c r="U19" s="1261"/>
      <c r="V19" s="1261"/>
      <c r="W19" s="1261"/>
      <c r="X19" s="1261"/>
      <c r="Y19" s="1261"/>
      <c r="Z19" s="1261"/>
      <c r="AA19" s="1261"/>
      <c r="AB19" s="556"/>
      <c r="AC19" s="1256"/>
      <c r="AD19" s="1264"/>
    </row>
    <row r="20" spans="1:30" s="121" customFormat="1" ht="23.25" customHeight="1">
      <c r="A20" s="1256"/>
      <c r="B20" s="1257"/>
      <c r="C20" s="1257"/>
      <c r="D20" s="1257"/>
      <c r="E20" s="1257"/>
      <c r="F20" s="1257"/>
      <c r="G20" s="1257"/>
      <c r="H20" s="1258" t="str">
        <f t="shared" si="1"/>
        <v/>
      </c>
      <c r="I20" s="1259"/>
      <c r="J20" s="1259"/>
      <c r="K20" s="1260"/>
      <c r="L20" s="1261"/>
      <c r="M20" s="1261"/>
      <c r="N20" s="1261"/>
      <c r="O20" s="1261"/>
      <c r="P20" s="1261"/>
      <c r="Q20" s="1261"/>
      <c r="R20" s="1261"/>
      <c r="S20" s="1261"/>
      <c r="T20" s="1261"/>
      <c r="U20" s="1261"/>
      <c r="V20" s="1261"/>
      <c r="W20" s="1261"/>
      <c r="X20" s="1261"/>
      <c r="Y20" s="1261"/>
      <c r="Z20" s="1261"/>
      <c r="AA20" s="1261"/>
      <c r="AB20" s="556"/>
      <c r="AC20" s="1256"/>
      <c r="AD20" s="1264"/>
    </row>
    <row r="21" spans="1:30" s="121" customFormat="1" ht="23.25" customHeight="1">
      <c r="A21" s="1256"/>
      <c r="B21" s="1257"/>
      <c r="C21" s="1257"/>
      <c r="D21" s="1257"/>
      <c r="E21" s="1257"/>
      <c r="F21" s="1257"/>
      <c r="G21" s="1257"/>
      <c r="H21" s="1258" t="str">
        <f t="shared" si="1"/>
        <v/>
      </c>
      <c r="I21" s="1259"/>
      <c r="J21" s="1259"/>
      <c r="K21" s="1260"/>
      <c r="L21" s="1261"/>
      <c r="M21" s="1261"/>
      <c r="N21" s="1261"/>
      <c r="O21" s="1261"/>
      <c r="P21" s="1261"/>
      <c r="Q21" s="1261"/>
      <c r="R21" s="1261"/>
      <c r="S21" s="1261"/>
      <c r="T21" s="1261"/>
      <c r="U21" s="1261"/>
      <c r="V21" s="1261"/>
      <c r="W21" s="1261"/>
      <c r="X21" s="1261"/>
      <c r="Y21" s="1261"/>
      <c r="Z21" s="1261"/>
      <c r="AA21" s="1261"/>
      <c r="AB21" s="556"/>
      <c r="AC21" s="1256"/>
      <c r="AD21" s="1264"/>
    </row>
    <row r="22" spans="1:30" s="121" customFormat="1" ht="23.25" customHeight="1">
      <c r="A22" s="1256"/>
      <c r="B22" s="1257"/>
      <c r="C22" s="1257"/>
      <c r="D22" s="1257"/>
      <c r="E22" s="1257"/>
      <c r="F22" s="1257"/>
      <c r="G22" s="1257"/>
      <c r="H22" s="1258" t="str">
        <f t="shared" si="1"/>
        <v/>
      </c>
      <c r="I22" s="1259"/>
      <c r="J22" s="1259"/>
      <c r="K22" s="1260"/>
      <c r="L22" s="1261"/>
      <c r="M22" s="1261"/>
      <c r="N22" s="1261"/>
      <c r="O22" s="1261"/>
      <c r="P22" s="1261"/>
      <c r="Q22" s="1261"/>
      <c r="R22" s="1261"/>
      <c r="S22" s="1261"/>
      <c r="T22" s="1261"/>
      <c r="U22" s="1261"/>
      <c r="V22" s="1261"/>
      <c r="W22" s="1261"/>
      <c r="X22" s="1261"/>
      <c r="Y22" s="1261"/>
      <c r="Z22" s="1261"/>
      <c r="AA22" s="1261"/>
      <c r="AB22" s="556"/>
      <c r="AC22" s="1256"/>
      <c r="AD22" s="1264"/>
    </row>
    <row r="23" spans="1:30" s="121" customFormat="1" ht="23.25" customHeight="1">
      <c r="A23" s="1256"/>
      <c r="B23" s="1257"/>
      <c r="C23" s="1257"/>
      <c r="D23" s="1257"/>
      <c r="E23" s="1257"/>
      <c r="F23" s="1257"/>
      <c r="G23" s="1257"/>
      <c r="H23" s="1258" t="str">
        <f t="shared" si="1"/>
        <v/>
      </c>
      <c r="I23" s="1259"/>
      <c r="J23" s="1259"/>
      <c r="K23" s="1260"/>
      <c r="L23" s="1261"/>
      <c r="M23" s="1261"/>
      <c r="N23" s="1261"/>
      <c r="O23" s="1261"/>
      <c r="P23" s="1261"/>
      <c r="Q23" s="1261"/>
      <c r="R23" s="1261"/>
      <c r="S23" s="1261"/>
      <c r="T23" s="1261"/>
      <c r="U23" s="1261"/>
      <c r="V23" s="1261"/>
      <c r="W23" s="1261"/>
      <c r="X23" s="1261"/>
      <c r="Y23" s="1261"/>
      <c r="Z23" s="1261"/>
      <c r="AA23" s="1261"/>
      <c r="AB23" s="556"/>
      <c r="AC23" s="1256"/>
      <c r="AD23" s="1264"/>
    </row>
    <row r="24" spans="1:30" s="121" customFormat="1" ht="23.25" customHeight="1">
      <c r="A24" s="1256"/>
      <c r="B24" s="1257"/>
      <c r="C24" s="1257"/>
      <c r="D24" s="1257"/>
      <c r="E24" s="1257"/>
      <c r="F24" s="1257"/>
      <c r="G24" s="1257"/>
      <c r="H24" s="1258" t="str">
        <f t="shared" si="1"/>
        <v/>
      </c>
      <c r="I24" s="1259"/>
      <c r="J24" s="1259"/>
      <c r="K24" s="1260"/>
      <c r="L24" s="1261"/>
      <c r="M24" s="1261"/>
      <c r="N24" s="1261"/>
      <c r="O24" s="1261"/>
      <c r="P24" s="1261"/>
      <c r="Q24" s="1261"/>
      <c r="R24" s="1261"/>
      <c r="S24" s="1261"/>
      <c r="T24" s="1261"/>
      <c r="U24" s="1261"/>
      <c r="V24" s="1261"/>
      <c r="W24" s="1261"/>
      <c r="X24" s="1261"/>
      <c r="Y24" s="1261"/>
      <c r="Z24" s="1261"/>
      <c r="AA24" s="1261"/>
      <c r="AB24" s="556"/>
      <c r="AC24" s="1256"/>
      <c r="AD24" s="1264"/>
    </row>
    <row r="25" spans="1:30" s="121" customFormat="1" ht="23.25" customHeight="1">
      <c r="A25" s="1256"/>
      <c r="B25" s="1257"/>
      <c r="C25" s="1257"/>
      <c r="D25" s="1257"/>
      <c r="E25" s="1257"/>
      <c r="F25" s="1257"/>
      <c r="G25" s="1257"/>
      <c r="H25" s="1258" t="str">
        <f t="shared" si="1"/>
        <v/>
      </c>
      <c r="I25" s="1259"/>
      <c r="J25" s="1259"/>
      <c r="K25" s="1260"/>
      <c r="L25" s="1261"/>
      <c r="M25" s="1261"/>
      <c r="N25" s="1261"/>
      <c r="O25" s="1261"/>
      <c r="P25" s="1261"/>
      <c r="Q25" s="1261"/>
      <c r="R25" s="1261"/>
      <c r="S25" s="1261"/>
      <c r="T25" s="1261"/>
      <c r="U25" s="1261"/>
      <c r="V25" s="1261"/>
      <c r="W25" s="1261"/>
      <c r="X25" s="1261"/>
      <c r="Y25" s="1261"/>
      <c r="Z25" s="1261"/>
      <c r="AA25" s="1261"/>
      <c r="AB25" s="556"/>
      <c r="AC25" s="1256"/>
      <c r="AD25" s="1264"/>
    </row>
    <row r="26" spans="1:30" s="121" customFormat="1" ht="23.25" customHeight="1">
      <c r="A26" s="1256"/>
      <c r="B26" s="1257"/>
      <c r="C26" s="1257"/>
      <c r="D26" s="1257"/>
      <c r="E26" s="1257"/>
      <c r="F26" s="1257"/>
      <c r="G26" s="1257"/>
      <c r="H26" s="1258" t="str">
        <f t="shared" si="1"/>
        <v/>
      </c>
      <c r="I26" s="1259"/>
      <c r="J26" s="1259"/>
      <c r="K26" s="1260"/>
      <c r="L26" s="1261"/>
      <c r="M26" s="1261"/>
      <c r="N26" s="1261"/>
      <c r="O26" s="1261"/>
      <c r="P26" s="1261"/>
      <c r="Q26" s="1261"/>
      <c r="R26" s="1261"/>
      <c r="S26" s="1261"/>
      <c r="T26" s="1261"/>
      <c r="U26" s="1261"/>
      <c r="V26" s="1261"/>
      <c r="W26" s="1261"/>
      <c r="X26" s="1261"/>
      <c r="Y26" s="1261"/>
      <c r="Z26" s="1261"/>
      <c r="AA26" s="1261"/>
      <c r="AB26" s="556"/>
      <c r="AC26" s="1256"/>
      <c r="AD26" s="1264"/>
    </row>
    <row r="27" spans="1:30" s="121" customFormat="1" ht="23.25" customHeight="1">
      <c r="A27" s="1256"/>
      <c r="B27" s="1257"/>
      <c r="C27" s="1257"/>
      <c r="D27" s="1257"/>
      <c r="E27" s="1257"/>
      <c r="F27" s="1257"/>
      <c r="G27" s="1257"/>
      <c r="H27" s="1258" t="str">
        <f t="shared" si="1"/>
        <v/>
      </c>
      <c r="I27" s="1259"/>
      <c r="J27" s="1259"/>
      <c r="K27" s="1260"/>
      <c r="L27" s="1261"/>
      <c r="M27" s="1261"/>
      <c r="N27" s="1261"/>
      <c r="O27" s="1261"/>
      <c r="P27" s="1261"/>
      <c r="Q27" s="1261"/>
      <c r="R27" s="1261"/>
      <c r="S27" s="1261"/>
      <c r="T27" s="1261"/>
      <c r="U27" s="1261"/>
      <c r="V27" s="1261"/>
      <c r="W27" s="1261"/>
      <c r="X27" s="1261"/>
      <c r="Y27" s="1261"/>
      <c r="Z27" s="1261"/>
      <c r="AA27" s="1261"/>
      <c r="AB27" s="556"/>
      <c r="AC27" s="1256"/>
      <c r="AD27" s="1264"/>
    </row>
    <row r="28" spans="1:30" s="121" customFormat="1" ht="23.25" customHeight="1">
      <c r="A28" s="1256"/>
      <c r="B28" s="1257"/>
      <c r="C28" s="1257"/>
      <c r="D28" s="1257"/>
      <c r="E28" s="1257"/>
      <c r="F28" s="1257"/>
      <c r="G28" s="1257"/>
      <c r="H28" s="1258" t="str">
        <f t="shared" si="1"/>
        <v/>
      </c>
      <c r="I28" s="1259"/>
      <c r="J28" s="1259"/>
      <c r="K28" s="1260"/>
      <c r="L28" s="1261"/>
      <c r="M28" s="1261"/>
      <c r="N28" s="1261"/>
      <c r="O28" s="1261"/>
      <c r="P28" s="1261"/>
      <c r="Q28" s="1261"/>
      <c r="R28" s="1261"/>
      <c r="S28" s="1261"/>
      <c r="T28" s="1261"/>
      <c r="U28" s="1261"/>
      <c r="V28" s="1261"/>
      <c r="W28" s="1261"/>
      <c r="X28" s="1261"/>
      <c r="Y28" s="1261"/>
      <c r="Z28" s="1261"/>
      <c r="AA28" s="1261"/>
      <c r="AB28" s="556"/>
      <c r="AC28" s="1256"/>
      <c r="AD28" s="1264"/>
    </row>
    <row r="29" spans="1:30" s="121" customFormat="1" ht="23.25" customHeight="1">
      <c r="A29" s="1256"/>
      <c r="B29" s="1257"/>
      <c r="C29" s="1257"/>
      <c r="D29" s="1257"/>
      <c r="E29" s="1257"/>
      <c r="F29" s="1257"/>
      <c r="G29" s="1257"/>
      <c r="H29" s="1258" t="str">
        <f t="shared" si="1"/>
        <v/>
      </c>
      <c r="I29" s="1259"/>
      <c r="J29" s="1259"/>
      <c r="K29" s="1260"/>
      <c r="L29" s="1261"/>
      <c r="M29" s="1261"/>
      <c r="N29" s="1261"/>
      <c r="O29" s="1261"/>
      <c r="P29" s="1261"/>
      <c r="Q29" s="1261"/>
      <c r="R29" s="1261"/>
      <c r="S29" s="1261"/>
      <c r="T29" s="1261"/>
      <c r="U29" s="1261"/>
      <c r="V29" s="1261"/>
      <c r="W29" s="1261"/>
      <c r="X29" s="1261"/>
      <c r="Y29" s="1261"/>
      <c r="Z29" s="1261"/>
      <c r="AA29" s="1261"/>
      <c r="AB29" s="556"/>
      <c r="AC29" s="1256"/>
      <c r="AD29" s="1264"/>
    </row>
    <row r="30" spans="1:30" s="121" customFormat="1" ht="23.25" customHeight="1">
      <c r="A30" s="1256"/>
      <c r="B30" s="1257"/>
      <c r="C30" s="1257"/>
      <c r="D30" s="1257"/>
      <c r="E30" s="1257"/>
      <c r="F30" s="1257"/>
      <c r="G30" s="1257"/>
      <c r="H30" s="1258" t="str">
        <f t="shared" si="1"/>
        <v/>
      </c>
      <c r="I30" s="1259"/>
      <c r="J30" s="1259"/>
      <c r="K30" s="1260"/>
      <c r="L30" s="1261"/>
      <c r="M30" s="1261"/>
      <c r="N30" s="1261"/>
      <c r="O30" s="1261"/>
      <c r="P30" s="1261"/>
      <c r="Q30" s="1261"/>
      <c r="R30" s="1261"/>
      <c r="S30" s="1261"/>
      <c r="T30" s="1261"/>
      <c r="U30" s="1261"/>
      <c r="V30" s="1261"/>
      <c r="W30" s="1261"/>
      <c r="X30" s="1261"/>
      <c r="Y30" s="1261"/>
      <c r="Z30" s="1261"/>
      <c r="AA30" s="1261"/>
      <c r="AB30" s="556"/>
      <c r="AC30" s="1256"/>
      <c r="AD30" s="1264"/>
    </row>
    <row r="31" spans="1:30" s="121" customFormat="1" ht="23.25" customHeight="1">
      <c r="A31" s="1256"/>
      <c r="B31" s="1257"/>
      <c r="C31" s="1257"/>
      <c r="D31" s="1257"/>
      <c r="E31" s="1257"/>
      <c r="F31" s="1257"/>
      <c r="G31" s="1257"/>
      <c r="H31" s="1258" t="str">
        <f t="shared" si="1"/>
        <v/>
      </c>
      <c r="I31" s="1259"/>
      <c r="J31" s="1259"/>
      <c r="K31" s="1260"/>
      <c r="L31" s="1261"/>
      <c r="M31" s="1261"/>
      <c r="N31" s="1261"/>
      <c r="O31" s="1261"/>
      <c r="P31" s="1261"/>
      <c r="Q31" s="1261"/>
      <c r="R31" s="1261"/>
      <c r="S31" s="1261"/>
      <c r="T31" s="1261"/>
      <c r="U31" s="1261"/>
      <c r="V31" s="1261"/>
      <c r="W31" s="1261"/>
      <c r="X31" s="1261"/>
      <c r="Y31" s="1261"/>
      <c r="Z31" s="1261"/>
      <c r="AA31" s="1261"/>
      <c r="AB31" s="556"/>
      <c r="AC31" s="1256"/>
      <c r="AD31" s="1264"/>
    </row>
    <row r="32" spans="1:30" s="121" customFormat="1" ht="23.25" customHeight="1">
      <c r="A32" s="1256"/>
      <c r="B32" s="1257"/>
      <c r="C32" s="1257"/>
      <c r="D32" s="1257"/>
      <c r="E32" s="1257"/>
      <c r="F32" s="1257"/>
      <c r="G32" s="1257"/>
      <c r="H32" s="1258" t="str">
        <f t="shared" si="1"/>
        <v/>
      </c>
      <c r="I32" s="1259"/>
      <c r="J32" s="1259"/>
      <c r="K32" s="1260"/>
      <c r="L32" s="1261"/>
      <c r="M32" s="1261"/>
      <c r="N32" s="1261"/>
      <c r="O32" s="1261"/>
      <c r="P32" s="1261"/>
      <c r="Q32" s="1261"/>
      <c r="R32" s="1261"/>
      <c r="S32" s="1261"/>
      <c r="T32" s="1261"/>
      <c r="U32" s="1261"/>
      <c r="V32" s="1261"/>
      <c r="W32" s="1261"/>
      <c r="X32" s="1261"/>
      <c r="Y32" s="1261"/>
      <c r="Z32" s="1261"/>
      <c r="AA32" s="1261"/>
      <c r="AB32" s="556"/>
      <c r="AC32" s="1256"/>
      <c r="AD32" s="1264"/>
    </row>
    <row r="33" spans="1:30" s="121" customFormat="1" ht="23.25" customHeight="1">
      <c r="A33" s="1256"/>
      <c r="B33" s="1257"/>
      <c r="C33" s="1257"/>
      <c r="D33" s="1257"/>
      <c r="E33" s="1257"/>
      <c r="F33" s="1257"/>
      <c r="G33" s="1257"/>
      <c r="H33" s="1258" t="str">
        <f t="shared" si="1"/>
        <v/>
      </c>
      <c r="I33" s="1259"/>
      <c r="J33" s="1259"/>
      <c r="K33" s="1260"/>
      <c r="L33" s="1261"/>
      <c r="M33" s="1261"/>
      <c r="N33" s="1261"/>
      <c r="O33" s="1261"/>
      <c r="P33" s="1261"/>
      <c r="Q33" s="1261"/>
      <c r="R33" s="1261"/>
      <c r="S33" s="1261"/>
      <c r="T33" s="1261"/>
      <c r="U33" s="1261"/>
      <c r="V33" s="1261"/>
      <c r="W33" s="1261"/>
      <c r="X33" s="1261"/>
      <c r="Y33" s="1261"/>
      <c r="Z33" s="1261"/>
      <c r="AA33" s="1261"/>
      <c r="AB33" s="556"/>
      <c r="AC33" s="1256"/>
      <c r="AD33" s="1264"/>
    </row>
    <row r="34" spans="1:30" s="121" customFormat="1" ht="29.25" customHeight="1">
      <c r="L34" s="129"/>
      <c r="M34" s="129"/>
      <c r="N34" s="129"/>
      <c r="O34" s="129"/>
      <c r="P34" s="129"/>
      <c r="Q34" s="129"/>
      <c r="R34" s="129"/>
      <c r="S34" s="129"/>
      <c r="T34" s="129"/>
      <c r="U34" s="129"/>
      <c r="V34" s="129"/>
      <c r="W34" s="129"/>
      <c r="X34" s="129"/>
      <c r="Y34" s="129"/>
      <c r="Z34" s="129"/>
      <c r="AA34" s="129"/>
    </row>
    <row r="35" spans="1:30" s="6" customFormat="1" ht="31.7" customHeight="1">
      <c r="I35" s="1250" t="s">
        <v>95</v>
      </c>
      <c r="J35" s="1251"/>
      <c r="K35" s="1251"/>
      <c r="L35" s="1251"/>
      <c r="M35" s="1251"/>
      <c r="N35" s="1251"/>
      <c r="O35" s="1262" t="s">
        <v>446</v>
      </c>
      <c r="P35" s="1262"/>
      <c r="Q35" s="1262"/>
      <c r="R35" s="1262"/>
      <c r="S35" s="1262"/>
      <c r="T35" s="1262"/>
      <c r="U35" s="1262"/>
      <c r="V35" s="1262"/>
      <c r="W35" s="1262"/>
      <c r="X35" s="1262"/>
      <c r="Y35" s="1262"/>
      <c r="Z35" s="1262"/>
      <c r="AA35" s="1262"/>
      <c r="AB35" s="1262"/>
    </row>
    <row r="36" spans="1:30" s="6" customFormat="1" ht="31.7" customHeight="1">
      <c r="I36" s="1252" t="s">
        <v>96</v>
      </c>
      <c r="J36" s="1253"/>
      <c r="K36" s="1253"/>
      <c r="L36" s="1253"/>
      <c r="M36" s="1253"/>
      <c r="N36" s="1253"/>
      <c r="O36" s="1263" t="s">
        <v>447</v>
      </c>
      <c r="P36" s="1263"/>
      <c r="Q36" s="1263"/>
      <c r="R36" s="1263"/>
      <c r="S36" s="1263"/>
      <c r="T36" s="1263"/>
      <c r="U36" s="1263"/>
      <c r="V36" s="1263"/>
      <c r="W36" s="1263"/>
      <c r="X36" s="1263"/>
      <c r="Y36" s="1263"/>
      <c r="Z36" s="1263"/>
      <c r="AA36" s="1263"/>
      <c r="AB36" s="1263"/>
      <c r="AC36" s="15"/>
    </row>
    <row r="37" spans="1:30" s="6" customFormat="1" ht="31.7" customHeight="1">
      <c r="I37" s="1254" t="s">
        <v>98</v>
      </c>
      <c r="J37" s="1255"/>
      <c r="K37" s="1255"/>
      <c r="L37" s="1255"/>
      <c r="M37" s="1255"/>
      <c r="N37" s="1255"/>
      <c r="O37" s="1263" t="s">
        <v>448</v>
      </c>
      <c r="P37" s="1263"/>
      <c r="Q37" s="1263"/>
      <c r="R37" s="1263"/>
      <c r="S37" s="1263"/>
      <c r="T37" s="1263"/>
      <c r="U37" s="1263"/>
      <c r="V37" s="1263"/>
      <c r="W37" s="1263"/>
      <c r="X37" s="1263"/>
      <c r="Y37" s="1263"/>
      <c r="Z37" s="1263"/>
      <c r="AA37" s="1263"/>
      <c r="AB37" s="1263"/>
    </row>
    <row r="53" spans="18:30" ht="62.1" customHeight="1"/>
    <row r="54" spans="18:30">
      <c r="R54" s="1249"/>
      <c r="S54" s="1249"/>
      <c r="T54" s="1249"/>
      <c r="U54" s="1249"/>
      <c r="V54" s="1249"/>
      <c r="W54" s="1249"/>
      <c r="X54" s="1249"/>
      <c r="Y54" s="1249"/>
      <c r="Z54" s="1249"/>
      <c r="AA54" s="1249"/>
      <c r="AB54" s="1249"/>
      <c r="AC54" s="1249"/>
      <c r="AD54" s="1249"/>
    </row>
  </sheetData>
  <mergeCells count="101">
    <mergeCell ref="A2:D2"/>
    <mergeCell ref="Q2:R2"/>
    <mergeCell ref="M4:N5"/>
    <mergeCell ref="A14:G14"/>
    <mergeCell ref="H14:K14"/>
    <mergeCell ref="L14:AA14"/>
    <mergeCell ref="B4:L4"/>
    <mergeCell ref="B5:L5"/>
    <mergeCell ref="W2:AD2"/>
    <mergeCell ref="A15:G15"/>
    <mergeCell ref="H15:K15"/>
    <mergeCell ref="L15:AA15"/>
    <mergeCell ref="A8:AD8"/>
    <mergeCell ref="A9:AD9"/>
    <mergeCell ref="A11:F11"/>
    <mergeCell ref="G11:AD11"/>
    <mergeCell ref="N12:Z12"/>
    <mergeCell ref="A13:K13"/>
    <mergeCell ref="L13:AA13"/>
    <mergeCell ref="AC13:AD13"/>
    <mergeCell ref="AC14:AD14"/>
    <mergeCell ref="AC15:AD15"/>
    <mergeCell ref="A16:G16"/>
    <mergeCell ref="H16:K16"/>
    <mergeCell ref="L16:AA16"/>
    <mergeCell ref="A17:G17"/>
    <mergeCell ref="H17:K17"/>
    <mergeCell ref="L17:AA17"/>
    <mergeCell ref="AC16:AD16"/>
    <mergeCell ref="AC17:AD17"/>
    <mergeCell ref="AC18:AD18"/>
    <mergeCell ref="AC20:AD20"/>
    <mergeCell ref="AC21:AD21"/>
    <mergeCell ref="AC22:AD22"/>
    <mergeCell ref="AC23:AD23"/>
    <mergeCell ref="A18:G18"/>
    <mergeCell ref="H18:K18"/>
    <mergeCell ref="L18:AA18"/>
    <mergeCell ref="A19:G19"/>
    <mergeCell ref="H19:K19"/>
    <mergeCell ref="L19:AA19"/>
    <mergeCell ref="AC19:AD19"/>
    <mergeCell ref="A22:G22"/>
    <mergeCell ref="H22:K22"/>
    <mergeCell ref="L22:AA22"/>
    <mergeCell ref="A23:G23"/>
    <mergeCell ref="H23:K23"/>
    <mergeCell ref="L23:AA23"/>
    <mergeCell ref="A20:G20"/>
    <mergeCell ref="H20:K20"/>
    <mergeCell ref="L20:AA20"/>
    <mergeCell ref="A21:G21"/>
    <mergeCell ref="H21:K21"/>
    <mergeCell ref="L21:AA21"/>
    <mergeCell ref="A24:G24"/>
    <mergeCell ref="H24:K24"/>
    <mergeCell ref="L24:AA24"/>
    <mergeCell ref="A25:G25"/>
    <mergeCell ref="H25:K25"/>
    <mergeCell ref="L25:AA25"/>
    <mergeCell ref="AC24:AD24"/>
    <mergeCell ref="AC25:AD25"/>
    <mergeCell ref="AC26:AD26"/>
    <mergeCell ref="AC28:AD28"/>
    <mergeCell ref="AC29:AD29"/>
    <mergeCell ref="AC30:AD30"/>
    <mergeCell ref="AC31:AD31"/>
    <mergeCell ref="A26:G26"/>
    <mergeCell ref="H26:K26"/>
    <mergeCell ref="L26:AA26"/>
    <mergeCell ref="A27:G27"/>
    <mergeCell ref="H27:K27"/>
    <mergeCell ref="L27:AA27"/>
    <mergeCell ref="AC27:AD27"/>
    <mergeCell ref="A30:G30"/>
    <mergeCell ref="H30:K30"/>
    <mergeCell ref="L30:AA30"/>
    <mergeCell ref="A31:G31"/>
    <mergeCell ref="H31:K31"/>
    <mergeCell ref="L31:AA31"/>
    <mergeCell ref="A28:G28"/>
    <mergeCell ref="H28:K28"/>
    <mergeCell ref="L28:AA28"/>
    <mergeCell ref="A29:G29"/>
    <mergeCell ref="H29:K29"/>
    <mergeCell ref="L29:AA29"/>
    <mergeCell ref="R54:AD54"/>
    <mergeCell ref="I35:N35"/>
    <mergeCell ref="I36:N36"/>
    <mergeCell ref="I37:N37"/>
    <mergeCell ref="A32:G32"/>
    <mergeCell ref="H32:K32"/>
    <mergeCell ref="L32:AA32"/>
    <mergeCell ref="A33:G33"/>
    <mergeCell ref="H33:K33"/>
    <mergeCell ref="L33:AA33"/>
    <mergeCell ref="O35:AB35"/>
    <mergeCell ref="O36:AB36"/>
    <mergeCell ref="O37:AB37"/>
    <mergeCell ref="AC32:AD32"/>
    <mergeCell ref="AC33:AD33"/>
  </mergeCells>
  <phoneticPr fontId="1"/>
  <dataValidations count="1">
    <dataValidation type="list" allowBlank="1" showInputMessage="1" showErrorMessage="1" sqref="G11">
      <formula1>"合唱,オーケストラ等,音楽劇,児童劇,演劇,ミュージカル,バレエ,現代舞踊,歌舞伎・能楽,人形浄瑠璃,邦楽,邦舞,演芸,映像,メディアアート等"</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74"/>
  <sheetViews>
    <sheetView showGridLines="0" tabSelected="1" zoomScale="68" zoomScaleNormal="68" zoomScaleSheetLayoutView="100" workbookViewId="0">
      <selection activeCell="AP23" sqref="AM23:AP24"/>
    </sheetView>
  </sheetViews>
  <sheetFormatPr defaultColWidth="3.7109375" defaultRowHeight="18" customHeight="1"/>
  <cols>
    <col min="1" max="1" width="11.140625" style="131" customWidth="1"/>
    <col min="2" max="2" width="19.28515625" style="131" customWidth="1"/>
    <col min="3" max="6" width="5.140625" style="131" customWidth="1"/>
    <col min="7" max="7" width="21.140625" style="131" customWidth="1"/>
    <col min="8" max="11" width="5.42578125" style="131" customWidth="1"/>
    <col min="12" max="12" width="18.140625" style="131" customWidth="1"/>
    <col min="13" max="13" width="17.42578125" style="131" customWidth="1"/>
    <col min="14" max="16" width="19.28515625" style="131" customWidth="1"/>
    <col min="17" max="18" width="19.5703125" style="131" customWidth="1"/>
    <col min="19" max="19" width="18" style="131" customWidth="1"/>
    <col min="20" max="16384" width="3.7109375" style="131"/>
  </cols>
  <sheetData>
    <row r="1" spans="1:20" ht="66.75" customHeight="1"/>
    <row r="2" spans="1:20" ht="18" customHeight="1">
      <c r="A2" s="296" t="s">
        <v>99</v>
      </c>
      <c r="B2" s="505" t="s">
        <v>188</v>
      </c>
      <c r="C2" s="1007">
        <f>【様式1】!C2</f>
        <v>9999</v>
      </c>
      <c r="D2" s="1007"/>
      <c r="E2" s="1007"/>
      <c r="F2" s="1007"/>
      <c r="G2" s="130" t="s">
        <v>73</v>
      </c>
      <c r="H2" s="1007" t="str">
        <f>【様式1】!H2</f>
        <v>ABC交響楽団</v>
      </c>
      <c r="I2" s="1007"/>
      <c r="J2" s="1007"/>
      <c r="K2" s="1007"/>
      <c r="L2" s="1007"/>
      <c r="M2" s="1007"/>
      <c r="N2" s="297"/>
      <c r="O2" s="318" t="s">
        <v>202</v>
      </c>
      <c r="P2" s="255"/>
      <c r="Q2" s="256"/>
      <c r="R2" s="256"/>
    </row>
    <row r="3" spans="1:20" ht="18" customHeight="1">
      <c r="A3" s="839" t="s">
        <v>326</v>
      </c>
      <c r="B3" s="839"/>
      <c r="C3" s="839"/>
      <c r="D3" s="839"/>
      <c r="E3" s="839"/>
      <c r="F3" s="839"/>
      <c r="G3" s="839"/>
      <c r="H3" s="839"/>
      <c r="I3" s="839"/>
      <c r="J3" s="839"/>
      <c r="K3" s="839"/>
      <c r="L3" s="839"/>
      <c r="M3" s="839"/>
      <c r="N3" s="132"/>
      <c r="O3" s="319" t="s">
        <v>203</v>
      </c>
      <c r="P3" s="320"/>
      <c r="Q3" s="321"/>
      <c r="R3" s="322"/>
      <c r="S3" s="321"/>
      <c r="T3" s="132"/>
    </row>
    <row r="4" spans="1:20" ht="18" customHeight="1">
      <c r="A4" s="839"/>
      <c r="B4" s="839"/>
      <c r="C4" s="839"/>
      <c r="D4" s="839"/>
      <c r="E4" s="839"/>
      <c r="F4" s="839"/>
      <c r="G4" s="839"/>
      <c r="H4" s="839"/>
      <c r="I4" s="839"/>
      <c r="J4" s="839"/>
      <c r="K4" s="839"/>
      <c r="L4" s="839"/>
      <c r="M4" s="839"/>
      <c r="N4" s="132"/>
      <c r="O4" s="353" t="s">
        <v>204</v>
      </c>
      <c r="P4" s="259"/>
      <c r="Q4" s="132"/>
      <c r="R4" s="133"/>
      <c r="S4" s="132"/>
      <c r="T4" s="132"/>
    </row>
    <row r="5" spans="1:20" ht="18" customHeight="1">
      <c r="A5" s="839"/>
      <c r="B5" s="839"/>
      <c r="C5" s="839"/>
      <c r="D5" s="839"/>
      <c r="E5" s="839"/>
      <c r="F5" s="839"/>
      <c r="G5" s="839"/>
      <c r="H5" s="839"/>
      <c r="I5" s="839"/>
      <c r="J5" s="839"/>
      <c r="K5" s="839"/>
      <c r="L5" s="839"/>
      <c r="M5" s="839"/>
      <c r="N5" s="132"/>
      <c r="O5" s="317" t="s">
        <v>205</v>
      </c>
      <c r="P5" s="260"/>
      <c r="Q5" s="132"/>
      <c r="R5" s="133"/>
      <c r="S5" s="132"/>
      <c r="T5" s="132"/>
    </row>
    <row r="6" spans="1:20" ht="18" customHeight="1" thickBot="1">
      <c r="A6" s="839"/>
      <c r="B6" s="839"/>
      <c r="C6" s="839"/>
      <c r="D6" s="839"/>
      <c r="E6" s="839"/>
      <c r="F6" s="839"/>
      <c r="G6" s="839"/>
      <c r="H6" s="839"/>
      <c r="I6" s="839"/>
      <c r="J6" s="839"/>
      <c r="K6" s="839"/>
      <c r="L6" s="839"/>
      <c r="M6" s="839"/>
      <c r="N6" s="134" t="s">
        <v>100</v>
      </c>
      <c r="O6" s="134"/>
      <c r="P6" s="134"/>
      <c r="Q6" s="134"/>
      <c r="R6" s="134"/>
      <c r="S6" s="134"/>
      <c r="T6" s="132"/>
    </row>
    <row r="7" spans="1:20" ht="18" customHeight="1" thickBot="1">
      <c r="A7" s="135" t="s">
        <v>101</v>
      </c>
      <c r="M7" s="133"/>
      <c r="N7" s="967" t="s">
        <v>102</v>
      </c>
      <c r="O7" s="968"/>
      <c r="P7" s="967" t="s">
        <v>103</v>
      </c>
      <c r="Q7" s="968"/>
      <c r="R7" s="969" t="s">
        <v>502</v>
      </c>
      <c r="S7" s="954" t="s">
        <v>104</v>
      </c>
      <c r="T7" s="132"/>
    </row>
    <row r="8" spans="1:20" ht="18" customHeight="1" thickBot="1">
      <c r="A8" s="956"/>
      <c r="B8" s="957"/>
      <c r="C8" s="851" t="s">
        <v>103</v>
      </c>
      <c r="D8" s="852"/>
      <c r="E8" s="852"/>
      <c r="F8" s="853"/>
      <c r="G8" s="956" t="s">
        <v>105</v>
      </c>
      <c r="H8" s="957"/>
      <c r="I8" s="958" t="s">
        <v>104</v>
      </c>
      <c r="J8" s="958"/>
      <c r="K8" s="958"/>
      <c r="L8" s="957"/>
      <c r="N8" s="136" t="s">
        <v>106</v>
      </c>
      <c r="O8" s="137" t="s">
        <v>107</v>
      </c>
      <c r="P8" s="138" t="s">
        <v>108</v>
      </c>
      <c r="Q8" s="139" t="s">
        <v>109</v>
      </c>
      <c r="R8" s="970"/>
      <c r="S8" s="955"/>
    </row>
    <row r="9" spans="1:20" ht="18" customHeight="1">
      <c r="A9" s="959" t="s">
        <v>110</v>
      </c>
      <c r="B9" s="960"/>
      <c r="C9" s="866">
        <f>SUM(P16:Q16)</f>
        <v>2249950</v>
      </c>
      <c r="D9" s="867"/>
      <c r="E9" s="867"/>
      <c r="F9" s="868"/>
      <c r="G9" s="866">
        <f>R16</f>
        <v>2231960</v>
      </c>
      <c r="H9" s="868"/>
      <c r="I9" s="961">
        <f t="shared" ref="I9:I14" si="0">G9-C9</f>
        <v>-17990</v>
      </c>
      <c r="J9" s="961"/>
      <c r="K9" s="961"/>
      <c r="L9" s="962"/>
      <c r="N9" s="963" t="s">
        <v>111</v>
      </c>
      <c r="O9" s="140" t="s">
        <v>112</v>
      </c>
      <c r="P9" s="323">
        <v>1605000</v>
      </c>
      <c r="Q9" s="141"/>
      <c r="R9" s="142">
        <f>C20</f>
        <v>1605000</v>
      </c>
      <c r="S9" s="290">
        <f>R9-SUM(P9:Q9)</f>
        <v>0</v>
      </c>
    </row>
    <row r="10" spans="1:20" ht="21.2" customHeight="1">
      <c r="A10" s="965" t="s">
        <v>113</v>
      </c>
      <c r="B10" s="966"/>
      <c r="C10" s="863">
        <f>SUM(P26:Q26)</f>
        <v>1569420</v>
      </c>
      <c r="D10" s="864"/>
      <c r="E10" s="864"/>
      <c r="F10" s="865"/>
      <c r="G10" s="863">
        <f>R26</f>
        <v>1441480</v>
      </c>
      <c r="H10" s="865"/>
      <c r="I10" s="872">
        <f t="shared" si="0"/>
        <v>-127940</v>
      </c>
      <c r="J10" s="872"/>
      <c r="K10" s="872"/>
      <c r="L10" s="873"/>
      <c r="N10" s="933"/>
      <c r="O10" s="143" t="s">
        <v>114</v>
      </c>
      <c r="P10" s="324">
        <v>68000</v>
      </c>
      <c r="Q10" s="144"/>
      <c r="R10" s="145">
        <f>SUMIF($B$33:$B$103,O10,$M$33:$M$103)</f>
        <v>57540</v>
      </c>
      <c r="S10" s="146">
        <f t="shared" ref="S10:S14" si="1">R10-SUM(P10:Q10)</f>
        <v>-10460</v>
      </c>
    </row>
    <row r="11" spans="1:20" ht="21.2" customHeight="1" thickBot="1">
      <c r="A11" s="940" t="s">
        <v>115</v>
      </c>
      <c r="B11" s="941"/>
      <c r="C11" s="857">
        <f>P27</f>
        <v>381937</v>
      </c>
      <c r="D11" s="858"/>
      <c r="E11" s="858"/>
      <c r="F11" s="859"/>
      <c r="G11" s="857">
        <f>R27</f>
        <v>367344</v>
      </c>
      <c r="H11" s="859"/>
      <c r="I11" s="942">
        <f t="shared" si="0"/>
        <v>-14593</v>
      </c>
      <c r="J11" s="942"/>
      <c r="K11" s="942"/>
      <c r="L11" s="943"/>
      <c r="N11" s="933"/>
      <c r="O11" s="147" t="s">
        <v>116</v>
      </c>
      <c r="P11" s="325">
        <v>100500</v>
      </c>
      <c r="Q11" s="148"/>
      <c r="R11" s="145">
        <f>SUMIF($B$33:$B$103,O11,$M$33:$M$103)</f>
        <v>92970</v>
      </c>
      <c r="S11" s="146">
        <f t="shared" si="1"/>
        <v>-7530</v>
      </c>
    </row>
    <row r="12" spans="1:20" ht="21.2" customHeight="1" thickTop="1">
      <c r="A12" s="950" t="s">
        <v>117</v>
      </c>
      <c r="B12" s="951"/>
      <c r="C12" s="860">
        <f>SUM(C9:F11)</f>
        <v>4201307</v>
      </c>
      <c r="D12" s="861"/>
      <c r="E12" s="861"/>
      <c r="F12" s="862"/>
      <c r="G12" s="860">
        <f>R28</f>
        <v>4040784</v>
      </c>
      <c r="H12" s="862"/>
      <c r="I12" s="952">
        <f t="shared" si="0"/>
        <v>-160523</v>
      </c>
      <c r="J12" s="952"/>
      <c r="K12" s="952"/>
      <c r="L12" s="953"/>
      <c r="N12" s="933"/>
      <c r="O12" s="147" t="s">
        <v>118</v>
      </c>
      <c r="P12" s="325">
        <v>165000</v>
      </c>
      <c r="Q12" s="148"/>
      <c r="R12" s="145">
        <f>SUMIF($B$33:$B$103,O12,$M$33:$M$103)</f>
        <v>165000</v>
      </c>
      <c r="S12" s="146">
        <f t="shared" si="1"/>
        <v>0</v>
      </c>
    </row>
    <row r="13" spans="1:20" ht="21.2" customHeight="1" thickBot="1">
      <c r="A13" s="940" t="s">
        <v>119</v>
      </c>
      <c r="B13" s="941"/>
      <c r="C13" s="857">
        <f>P29</f>
        <v>0</v>
      </c>
      <c r="D13" s="858"/>
      <c r="E13" s="858"/>
      <c r="F13" s="859"/>
      <c r="G13" s="857">
        <f>R29</f>
        <v>0</v>
      </c>
      <c r="H13" s="859"/>
      <c r="I13" s="942">
        <f t="shared" si="0"/>
        <v>0</v>
      </c>
      <c r="J13" s="942"/>
      <c r="K13" s="942"/>
      <c r="L13" s="943"/>
      <c r="N13" s="933"/>
      <c r="O13" s="147" t="s">
        <v>120</v>
      </c>
      <c r="P13" s="325">
        <v>262950</v>
      </c>
      <c r="Q13" s="148"/>
      <c r="R13" s="145">
        <f>C26</f>
        <v>262950</v>
      </c>
      <c r="S13" s="146">
        <f t="shared" si="1"/>
        <v>0</v>
      </c>
    </row>
    <row r="14" spans="1:20" ht="21.2" customHeight="1" thickTop="1" thickBot="1">
      <c r="A14" s="944" t="s">
        <v>121</v>
      </c>
      <c r="B14" s="945"/>
      <c r="C14" s="854">
        <f>C12-C13</f>
        <v>4201307</v>
      </c>
      <c r="D14" s="855"/>
      <c r="E14" s="855"/>
      <c r="F14" s="856"/>
      <c r="G14" s="946">
        <f>G12-G13</f>
        <v>4040784</v>
      </c>
      <c r="H14" s="947"/>
      <c r="I14" s="948">
        <f t="shared" si="0"/>
        <v>-160523</v>
      </c>
      <c r="J14" s="948"/>
      <c r="K14" s="948"/>
      <c r="L14" s="949"/>
      <c r="N14" s="933"/>
      <c r="O14" s="147" t="s">
        <v>122</v>
      </c>
      <c r="P14" s="325">
        <v>0</v>
      </c>
      <c r="Q14" s="148"/>
      <c r="R14" s="145">
        <f>SUMIF($B$33:$B$103,O14,$M$33:$M$103)</f>
        <v>0</v>
      </c>
      <c r="S14" s="146">
        <f t="shared" si="1"/>
        <v>0</v>
      </c>
    </row>
    <row r="15" spans="1:20" ht="21.2" customHeight="1" thickBot="1">
      <c r="N15" s="933"/>
      <c r="O15" s="150" t="s">
        <v>123</v>
      </c>
      <c r="P15" s="441">
        <v>48500</v>
      </c>
      <c r="Q15" s="151"/>
      <c r="R15" s="442">
        <f>SUMIF($B$33:$B$103,O15,$M$33:$M$103)</f>
        <v>48500</v>
      </c>
      <c r="S15" s="153">
        <f>R15-SUM(P15:Q15)</f>
        <v>0</v>
      </c>
    </row>
    <row r="16" spans="1:20" ht="21.2" customHeight="1" thickTop="1" thickBot="1">
      <c r="A16" s="301" t="s">
        <v>192</v>
      </c>
      <c r="B16" s="134"/>
      <c r="C16" s="135"/>
      <c r="D16" s="135"/>
      <c r="E16" s="300"/>
      <c r="F16" s="300" t="s">
        <v>190</v>
      </c>
      <c r="G16" s="134"/>
      <c r="H16" s="134"/>
      <c r="N16" s="964"/>
      <c r="O16" s="154" t="s">
        <v>124</v>
      </c>
      <c r="P16" s="155">
        <v>2249950</v>
      </c>
      <c r="Q16" s="156">
        <f>SUM(Q9:Q15)</f>
        <v>0</v>
      </c>
      <c r="R16" s="157">
        <f>SUM(R9:R15)</f>
        <v>2231960</v>
      </c>
      <c r="S16" s="158">
        <f>R16-SUM(P16:Q16)</f>
        <v>-17990</v>
      </c>
    </row>
    <row r="17" spans="1:23" ht="18" customHeight="1" thickBot="1">
      <c r="A17" s="292" t="s">
        <v>2</v>
      </c>
      <c r="B17" s="308" t="s">
        <v>130</v>
      </c>
      <c r="C17" s="814" t="s">
        <v>131</v>
      </c>
      <c r="D17" s="815"/>
      <c r="E17" s="815"/>
      <c r="F17" s="816"/>
      <c r="G17" s="302" t="s">
        <v>132</v>
      </c>
      <c r="H17" s="938" t="s">
        <v>133</v>
      </c>
      <c r="I17" s="815"/>
      <c r="J17" s="815"/>
      <c r="K17" s="939"/>
      <c r="L17" s="170" t="s">
        <v>134</v>
      </c>
      <c r="N17" s="933" t="s">
        <v>125</v>
      </c>
      <c r="O17" s="159" t="s">
        <v>126</v>
      </c>
      <c r="P17" s="327">
        <v>246000</v>
      </c>
      <c r="Q17" s="160"/>
      <c r="R17" s="583">
        <f>SUMIF($B$33:$B$103,O17,$M$33:$M$103)</f>
        <v>235800</v>
      </c>
      <c r="S17" s="291">
        <f>R17-SUM(P17:Q17)</f>
        <v>-10200</v>
      </c>
    </row>
    <row r="18" spans="1:23" ht="18" customHeight="1">
      <c r="A18" s="306" t="s">
        <v>397</v>
      </c>
      <c r="B18" s="309" t="s">
        <v>176</v>
      </c>
      <c r="C18" s="832">
        <f>【様式３】!G27</f>
        <v>1605000</v>
      </c>
      <c r="D18" s="833"/>
      <c r="E18" s="833"/>
      <c r="F18" s="834"/>
      <c r="G18" s="703">
        <v>45061</v>
      </c>
      <c r="H18" s="1285">
        <v>45203</v>
      </c>
      <c r="I18" s="1285"/>
      <c r="J18" s="1285"/>
      <c r="K18" s="1285"/>
      <c r="L18" s="754">
        <f>【様式３】!H29</f>
        <v>45229</v>
      </c>
      <c r="N18" s="933"/>
      <c r="O18" s="162" t="s">
        <v>127</v>
      </c>
      <c r="P18" s="328">
        <v>170940</v>
      </c>
      <c r="Q18" s="163"/>
      <c r="R18" s="164">
        <f>L51</f>
        <v>170940</v>
      </c>
      <c r="S18" s="165">
        <f t="shared" ref="S18:S24" si="2">R18-SUM(P18:Q18)</f>
        <v>0</v>
      </c>
    </row>
    <row r="19" spans="1:23" ht="18" customHeight="1" thickBot="1">
      <c r="A19" s="307"/>
      <c r="B19" s="310"/>
      <c r="C19" s="829"/>
      <c r="D19" s="830"/>
      <c r="E19" s="830"/>
      <c r="F19" s="831"/>
      <c r="G19" s="705"/>
      <c r="H19" s="1286"/>
      <c r="I19" s="1286"/>
      <c r="J19" s="1286"/>
      <c r="K19" s="1286"/>
      <c r="L19" s="547"/>
      <c r="N19" s="933"/>
      <c r="O19" s="147" t="s">
        <v>129</v>
      </c>
      <c r="P19" s="325">
        <v>13200</v>
      </c>
      <c r="Q19" s="148"/>
      <c r="R19" s="166">
        <f>L52</f>
        <v>13200</v>
      </c>
      <c r="S19" s="167">
        <f t="shared" si="2"/>
        <v>0</v>
      </c>
    </row>
    <row r="20" spans="1:23" ht="18" customHeight="1" thickTop="1" thickBot="1">
      <c r="A20" s="299"/>
      <c r="B20" s="179"/>
      <c r="C20" s="835">
        <f>SUM(C18:C19)</f>
        <v>1605000</v>
      </c>
      <c r="D20" s="836"/>
      <c r="E20" s="836"/>
      <c r="F20" s="837"/>
      <c r="G20" s="180"/>
      <c r="H20" s="937"/>
      <c r="I20" s="937"/>
      <c r="J20" s="937"/>
      <c r="K20" s="937"/>
      <c r="L20" s="181"/>
      <c r="N20" s="933"/>
      <c r="O20" s="571" t="s">
        <v>135</v>
      </c>
      <c r="P20" s="325">
        <v>57000</v>
      </c>
      <c r="Q20" s="148"/>
      <c r="R20" s="166">
        <f>L53</f>
        <v>57000</v>
      </c>
      <c r="S20" s="167">
        <f t="shared" si="2"/>
        <v>0</v>
      </c>
    </row>
    <row r="21" spans="1:23" ht="18" customHeight="1">
      <c r="N21" s="933"/>
      <c r="O21" s="159" t="s">
        <v>136</v>
      </c>
      <c r="P21" s="327">
        <v>72860</v>
      </c>
      <c r="Q21" s="160"/>
      <c r="R21" s="174">
        <f t="shared" ref="R21" si="3">L54</f>
        <v>72860</v>
      </c>
      <c r="S21" s="175">
        <f t="shared" si="2"/>
        <v>0</v>
      </c>
    </row>
    <row r="22" spans="1:23" ht="18" customHeight="1" thickBot="1">
      <c r="A22" s="301" t="s">
        <v>140</v>
      </c>
      <c r="B22" s="183"/>
      <c r="C22" s="183"/>
      <c r="D22" s="183"/>
      <c r="E22" s="183"/>
      <c r="F22" s="1290" t="s">
        <v>128</v>
      </c>
      <c r="G22" s="1290"/>
      <c r="H22" s="1290"/>
      <c r="I22" s="1290"/>
      <c r="J22" s="313"/>
      <c r="K22" s="313"/>
      <c r="L22" s="313"/>
      <c r="N22" s="933"/>
      <c r="O22" s="162" t="s">
        <v>137</v>
      </c>
      <c r="P22" s="328">
        <v>536490</v>
      </c>
      <c r="Q22" s="163"/>
      <c r="R22" s="164">
        <f>L56</f>
        <v>418750</v>
      </c>
      <c r="S22" s="165">
        <f t="shared" si="2"/>
        <v>-117740</v>
      </c>
    </row>
    <row r="23" spans="1:23" ht="18" customHeight="1" thickBot="1">
      <c r="A23" s="168" t="s">
        <v>2</v>
      </c>
      <c r="B23" s="169" t="s">
        <v>130</v>
      </c>
      <c r="C23" s="814" t="s">
        <v>131</v>
      </c>
      <c r="D23" s="815"/>
      <c r="E23" s="815"/>
      <c r="F23" s="816"/>
      <c r="G23" s="302" t="s">
        <v>132</v>
      </c>
      <c r="H23" s="938" t="s">
        <v>133</v>
      </c>
      <c r="I23" s="815"/>
      <c r="J23" s="815"/>
      <c r="K23" s="939"/>
      <c r="L23" s="170" t="s">
        <v>134</v>
      </c>
      <c r="N23" s="933"/>
      <c r="O23" s="147" t="s">
        <v>138</v>
      </c>
      <c r="P23" s="325">
        <v>47300</v>
      </c>
      <c r="Q23" s="148"/>
      <c r="R23" s="166">
        <f>L57</f>
        <v>47300</v>
      </c>
      <c r="S23" s="182">
        <f t="shared" si="2"/>
        <v>0</v>
      </c>
    </row>
    <row r="24" spans="1:23" ht="18" customHeight="1">
      <c r="A24" s="171" t="s">
        <v>397</v>
      </c>
      <c r="B24" s="172" t="s">
        <v>177</v>
      </c>
      <c r="C24" s="832">
        <f>【様式10】!E38</f>
        <v>262950</v>
      </c>
      <c r="D24" s="833"/>
      <c r="E24" s="833"/>
      <c r="F24" s="834"/>
      <c r="G24" s="703">
        <v>45058</v>
      </c>
      <c r="H24" s="1285">
        <v>45111</v>
      </c>
      <c r="I24" s="1285"/>
      <c r="J24" s="1285"/>
      <c r="K24" s="1285"/>
      <c r="L24" s="754">
        <f>【様式10】!E11</f>
        <v>45224</v>
      </c>
      <c r="N24" s="933"/>
      <c r="O24" s="571" t="s">
        <v>139</v>
      </c>
      <c r="P24" s="325">
        <v>274400</v>
      </c>
      <c r="Q24" s="148"/>
      <c r="R24" s="166">
        <f t="shared" ref="R24" si="4">L58</f>
        <v>274400</v>
      </c>
      <c r="S24" s="182">
        <f t="shared" si="2"/>
        <v>0</v>
      </c>
    </row>
    <row r="25" spans="1:23" ht="18" customHeight="1" thickBot="1">
      <c r="A25" s="176"/>
      <c r="B25" s="177"/>
      <c r="C25" s="829"/>
      <c r="D25" s="830"/>
      <c r="E25" s="830"/>
      <c r="F25" s="831"/>
      <c r="G25" s="705"/>
      <c r="H25" s="1286"/>
      <c r="I25" s="1286"/>
      <c r="J25" s="1286"/>
      <c r="K25" s="1286"/>
      <c r="L25" s="547"/>
      <c r="N25" s="933"/>
      <c r="O25" s="185" t="s">
        <v>141</v>
      </c>
      <c r="P25" s="329">
        <v>151230</v>
      </c>
      <c r="Q25" s="186"/>
      <c r="R25" s="187">
        <f>L59</f>
        <v>151230</v>
      </c>
      <c r="S25" s="188">
        <f>R25-SUM(P25:Q25)</f>
        <v>0</v>
      </c>
    </row>
    <row r="26" spans="1:23" ht="18" customHeight="1" thickTop="1" thickBot="1">
      <c r="A26" s="179"/>
      <c r="B26" s="180"/>
      <c r="C26" s="835">
        <f>SUM(C24:C25)</f>
        <v>262950</v>
      </c>
      <c r="D26" s="836"/>
      <c r="E26" s="836"/>
      <c r="F26" s="837"/>
      <c r="G26" s="305"/>
      <c r="H26" s="937"/>
      <c r="I26" s="937"/>
      <c r="J26" s="937"/>
      <c r="K26" s="937"/>
      <c r="L26" s="181"/>
      <c r="N26" s="934"/>
      <c r="O26" s="189" t="s">
        <v>124</v>
      </c>
      <c r="P26" s="190">
        <f>SUM(P17:P25)</f>
        <v>1569420</v>
      </c>
      <c r="Q26" s="191">
        <f>SUM(Q17:Q25)</f>
        <v>0</v>
      </c>
      <c r="R26" s="192">
        <f>SUM(R17:R25)</f>
        <v>1441480</v>
      </c>
      <c r="S26" s="193">
        <f>R26-SUM(P26:Q26)</f>
        <v>-127940</v>
      </c>
    </row>
    <row r="27" spans="1:23" ht="18" customHeight="1" thickTop="1">
      <c r="A27" s="457"/>
      <c r="B27" s="458"/>
      <c r="C27" s="459"/>
      <c r="D27" s="459"/>
      <c r="E27" s="459"/>
      <c r="F27" s="459"/>
      <c r="G27" s="460"/>
      <c r="H27" s="461"/>
      <c r="I27" s="461"/>
      <c r="J27" s="461"/>
      <c r="K27" s="461"/>
      <c r="L27" s="460"/>
      <c r="N27" s="194" t="s">
        <v>142</v>
      </c>
      <c r="O27" s="195"/>
      <c r="P27" s="921">
        <f>ROUNDDOWN((SUM(P26:Q26,P16:Q16))*0.1,0)</f>
        <v>381937</v>
      </c>
      <c r="Q27" s="922"/>
      <c r="R27" s="196">
        <f>ROUNDDOWN((SUM(R26,R16))*0.1,0)</f>
        <v>367344</v>
      </c>
      <c r="S27" s="197">
        <f>R27-P27</f>
        <v>-14593</v>
      </c>
      <c r="T27" s="184"/>
      <c r="U27" s="184"/>
      <c r="V27" s="184"/>
      <c r="W27" s="184"/>
    </row>
    <row r="28" spans="1:23" ht="18" customHeight="1">
      <c r="A28" s="457"/>
      <c r="B28" s="458"/>
      <c r="C28" s="459"/>
      <c r="D28" s="459"/>
      <c r="E28" s="459"/>
      <c r="F28" s="459"/>
      <c r="G28" s="460"/>
      <c r="H28" s="461"/>
      <c r="I28" s="461"/>
      <c r="J28" s="461"/>
      <c r="K28" s="461"/>
      <c r="L28" s="460"/>
      <c r="N28" s="198" t="s">
        <v>143</v>
      </c>
      <c r="O28" s="199"/>
      <c r="P28" s="923">
        <f>SUM(P16:Q16,P26:Q26,P27)</f>
        <v>4201307</v>
      </c>
      <c r="Q28" s="924"/>
      <c r="R28" s="200">
        <f>SUM(R27,R26,R16)</f>
        <v>4040784</v>
      </c>
      <c r="S28" s="201">
        <f>R28-P28</f>
        <v>-160523</v>
      </c>
      <c r="T28" s="184"/>
      <c r="U28" s="184"/>
      <c r="V28" s="184"/>
      <c r="W28" s="184"/>
    </row>
    <row r="29" spans="1:23" ht="18" customHeight="1">
      <c r="A29" s="462"/>
      <c r="B29" s="462"/>
      <c r="C29" s="463"/>
      <c r="D29" s="463"/>
      <c r="E29" s="463"/>
      <c r="F29" s="463"/>
      <c r="G29" s="462"/>
      <c r="H29" s="464"/>
      <c r="I29" s="465"/>
      <c r="J29" s="465"/>
      <c r="K29" s="465"/>
      <c r="L29" s="462"/>
      <c r="N29" s="198" t="s">
        <v>144</v>
      </c>
      <c r="O29" s="199"/>
      <c r="P29" s="928">
        <v>0</v>
      </c>
      <c r="Q29" s="929"/>
      <c r="R29" s="202">
        <v>0</v>
      </c>
      <c r="S29" s="201">
        <f>R29-P29</f>
        <v>0</v>
      </c>
      <c r="T29" s="184"/>
      <c r="U29" s="184"/>
      <c r="V29" s="184"/>
      <c r="W29" s="184"/>
    </row>
    <row r="30" spans="1:23" ht="18" customHeight="1" thickBot="1">
      <c r="N30" s="915" t="s">
        <v>145</v>
      </c>
      <c r="O30" s="916"/>
      <c r="P30" s="917">
        <f>P28-P29</f>
        <v>4201307</v>
      </c>
      <c r="Q30" s="918"/>
      <c r="R30" s="203">
        <f>R28-R29</f>
        <v>4040784</v>
      </c>
      <c r="S30" s="204">
        <f>R30-P30</f>
        <v>-160523</v>
      </c>
    </row>
    <row r="31" spans="1:23" ht="18" customHeight="1" thickBot="1">
      <c r="A31" s="301" t="s">
        <v>146</v>
      </c>
      <c r="B31" s="134"/>
      <c r="C31" s="135"/>
      <c r="D31" s="135"/>
      <c r="E31" s="135"/>
      <c r="F31" s="135"/>
      <c r="G31" s="134"/>
      <c r="H31" s="134"/>
      <c r="I31" s="134"/>
      <c r="J31" s="134"/>
      <c r="K31" s="134"/>
      <c r="L31" s="134"/>
      <c r="M31" s="134"/>
      <c r="N31" s="134"/>
      <c r="O31" s="134"/>
      <c r="P31" s="134"/>
      <c r="Q31" s="919" t="s">
        <v>128</v>
      </c>
      <c r="R31" s="919"/>
      <c r="S31" s="919"/>
    </row>
    <row r="32" spans="1:23" s="207" customFormat="1" ht="36" customHeight="1" thickBot="1">
      <c r="A32" s="205" t="s">
        <v>2</v>
      </c>
      <c r="B32" s="529" t="s">
        <v>3</v>
      </c>
      <c r="C32" s="806" t="s">
        <v>4</v>
      </c>
      <c r="D32" s="827"/>
      <c r="E32" s="827"/>
      <c r="F32" s="828"/>
      <c r="G32" s="529" t="s">
        <v>193</v>
      </c>
      <c r="H32" s="920" t="s">
        <v>6</v>
      </c>
      <c r="I32" s="920"/>
      <c r="J32" s="920" t="s">
        <v>187</v>
      </c>
      <c r="K32" s="920"/>
      <c r="L32" s="295" t="s">
        <v>7</v>
      </c>
      <c r="M32" s="295" t="s">
        <v>8</v>
      </c>
      <c r="N32" s="206" t="s">
        <v>132</v>
      </c>
      <c r="O32" s="206" t="s">
        <v>133</v>
      </c>
      <c r="P32" s="170" t="s">
        <v>134</v>
      </c>
      <c r="Q32" s="586" t="s">
        <v>289</v>
      </c>
      <c r="R32" s="584" t="s">
        <v>290</v>
      </c>
      <c r="S32" s="293" t="s">
        <v>147</v>
      </c>
    </row>
    <row r="33" spans="1:19" s="207" customFormat="1" ht="18.75">
      <c r="A33" s="306" t="s">
        <v>397</v>
      </c>
      <c r="B33" s="734" t="s">
        <v>398</v>
      </c>
      <c r="C33" s="824" t="s">
        <v>399</v>
      </c>
      <c r="D33" s="825"/>
      <c r="E33" s="825"/>
      <c r="F33" s="826"/>
      <c r="G33" s="735" t="s">
        <v>405</v>
      </c>
      <c r="H33" s="354">
        <v>2</v>
      </c>
      <c r="I33" s="209" t="s">
        <v>417</v>
      </c>
      <c r="J33" s="354">
        <v>3</v>
      </c>
      <c r="K33" s="209" t="s">
        <v>418</v>
      </c>
      <c r="L33" s="210">
        <v>15000</v>
      </c>
      <c r="M33" s="211">
        <f>H33*J33*L33</f>
        <v>90000</v>
      </c>
      <c r="N33" s="703">
        <v>45061</v>
      </c>
      <c r="O33" s="703">
        <v>45199</v>
      </c>
      <c r="P33" s="704">
        <v>45229</v>
      </c>
      <c r="Q33" s="750" t="s">
        <v>438</v>
      </c>
      <c r="R33" s="752" t="s">
        <v>450</v>
      </c>
      <c r="S33" s="708"/>
    </row>
    <row r="34" spans="1:19" ht="18.75">
      <c r="A34" s="215" t="s">
        <v>397</v>
      </c>
      <c r="B34" s="738" t="s">
        <v>398</v>
      </c>
      <c r="C34" s="821" t="s">
        <v>400</v>
      </c>
      <c r="D34" s="822"/>
      <c r="E34" s="822"/>
      <c r="F34" s="823"/>
      <c r="G34" s="739" t="s">
        <v>406</v>
      </c>
      <c r="H34" s="355">
        <v>1</v>
      </c>
      <c r="I34" s="218" t="s">
        <v>417</v>
      </c>
      <c r="J34" s="355">
        <v>3</v>
      </c>
      <c r="K34" s="218" t="s">
        <v>418</v>
      </c>
      <c r="L34" s="219">
        <v>990</v>
      </c>
      <c r="M34" s="220">
        <f t="shared" ref="M34:M46" si="5">H34*J34*L34</f>
        <v>2970</v>
      </c>
      <c r="N34" s="703">
        <v>45061</v>
      </c>
      <c r="O34" s="703">
        <v>45203</v>
      </c>
      <c r="P34" s="704">
        <v>45229</v>
      </c>
      <c r="Q34" s="751" t="s">
        <v>439</v>
      </c>
      <c r="R34" s="753" t="s">
        <v>454</v>
      </c>
      <c r="S34" s="709"/>
    </row>
    <row r="35" spans="1:19" ht="18.75">
      <c r="A35" s="215" t="s">
        <v>397</v>
      </c>
      <c r="B35" s="740" t="s">
        <v>401</v>
      </c>
      <c r="C35" s="818" t="s">
        <v>407</v>
      </c>
      <c r="D35" s="819"/>
      <c r="E35" s="819"/>
      <c r="F35" s="820"/>
      <c r="G35" s="741" t="s">
        <v>413</v>
      </c>
      <c r="H35" s="356">
        <v>1</v>
      </c>
      <c r="I35" s="224" t="s">
        <v>419</v>
      </c>
      <c r="J35" s="355">
        <v>3</v>
      </c>
      <c r="K35" s="218" t="s">
        <v>418</v>
      </c>
      <c r="L35" s="225">
        <v>25000</v>
      </c>
      <c r="M35" s="220">
        <f t="shared" si="5"/>
        <v>75000</v>
      </c>
      <c r="N35" s="703">
        <v>45061</v>
      </c>
      <c r="O35" s="703">
        <v>45203</v>
      </c>
      <c r="P35" s="704">
        <v>45235</v>
      </c>
      <c r="Q35" s="751" t="s">
        <v>440</v>
      </c>
      <c r="R35" s="753" t="s">
        <v>451</v>
      </c>
      <c r="S35" s="709"/>
    </row>
    <row r="36" spans="1:19" ht="18.75">
      <c r="A36" s="215" t="s">
        <v>397</v>
      </c>
      <c r="B36" s="738" t="s">
        <v>401</v>
      </c>
      <c r="C36" s="821" t="s">
        <v>408</v>
      </c>
      <c r="D36" s="822"/>
      <c r="E36" s="822"/>
      <c r="F36" s="823"/>
      <c r="G36" s="739" t="s">
        <v>412</v>
      </c>
      <c r="H36" s="356">
        <v>1</v>
      </c>
      <c r="I36" s="224" t="s">
        <v>419</v>
      </c>
      <c r="J36" s="743">
        <v>3</v>
      </c>
      <c r="K36" s="744" t="s">
        <v>418</v>
      </c>
      <c r="L36" s="219">
        <v>30000</v>
      </c>
      <c r="M36" s="220">
        <f t="shared" si="5"/>
        <v>90000</v>
      </c>
      <c r="N36" s="703">
        <v>45061</v>
      </c>
      <c r="O36" s="703">
        <v>45203</v>
      </c>
      <c r="P36" s="704">
        <v>45232</v>
      </c>
      <c r="Q36" s="751" t="s">
        <v>441</v>
      </c>
      <c r="R36" s="753" t="s">
        <v>455</v>
      </c>
      <c r="S36" s="709"/>
    </row>
    <row r="37" spans="1:19" ht="18.75">
      <c r="A37" s="215" t="s">
        <v>397</v>
      </c>
      <c r="B37" s="738" t="s">
        <v>402</v>
      </c>
      <c r="C37" s="821" t="s">
        <v>403</v>
      </c>
      <c r="D37" s="822"/>
      <c r="E37" s="822"/>
      <c r="F37" s="823"/>
      <c r="G37" s="739" t="s">
        <v>414</v>
      </c>
      <c r="H37" s="357">
        <v>1</v>
      </c>
      <c r="I37" s="209" t="s">
        <v>420</v>
      </c>
      <c r="J37" s="357">
        <v>1</v>
      </c>
      <c r="K37" s="209" t="s">
        <v>421</v>
      </c>
      <c r="L37" s="228">
        <v>48500</v>
      </c>
      <c r="M37" s="229">
        <f t="shared" si="5"/>
        <v>48500</v>
      </c>
      <c r="N37" s="703">
        <v>45061</v>
      </c>
      <c r="O37" s="703">
        <v>45158</v>
      </c>
      <c r="P37" s="704">
        <v>45194</v>
      </c>
      <c r="Q37" s="751" t="s">
        <v>442</v>
      </c>
      <c r="R37" s="753" t="s">
        <v>452</v>
      </c>
      <c r="S37" s="708"/>
    </row>
    <row r="38" spans="1:19" ht="18.75">
      <c r="A38" s="215" t="s">
        <v>397</v>
      </c>
      <c r="B38" s="736" t="s">
        <v>404</v>
      </c>
      <c r="C38" s="886" t="s">
        <v>409</v>
      </c>
      <c r="D38" s="887"/>
      <c r="E38" s="887"/>
      <c r="F38" s="888"/>
      <c r="G38" s="737" t="s">
        <v>415</v>
      </c>
      <c r="H38" s="357">
        <v>1</v>
      </c>
      <c r="I38" s="209" t="s">
        <v>420</v>
      </c>
      <c r="J38" s="357">
        <v>1</v>
      </c>
      <c r="K38" s="209" t="s">
        <v>421</v>
      </c>
      <c r="L38" s="230">
        <v>235800</v>
      </c>
      <c r="M38" s="231">
        <f t="shared" si="5"/>
        <v>235800</v>
      </c>
      <c r="N38" s="703">
        <v>45061</v>
      </c>
      <c r="O38" s="703">
        <v>45203</v>
      </c>
      <c r="P38" s="704" t="s">
        <v>449</v>
      </c>
      <c r="Q38" s="751" t="s">
        <v>443</v>
      </c>
      <c r="R38" s="753"/>
      <c r="S38" s="709"/>
    </row>
    <row r="39" spans="1:19" ht="18.75">
      <c r="A39" s="215" t="s">
        <v>397</v>
      </c>
      <c r="B39" s="742" t="s">
        <v>410</v>
      </c>
      <c r="C39" s="883" t="s">
        <v>411</v>
      </c>
      <c r="D39" s="884"/>
      <c r="E39" s="884"/>
      <c r="F39" s="885"/>
      <c r="G39" s="217" t="s">
        <v>416</v>
      </c>
      <c r="H39" s="357">
        <v>1</v>
      </c>
      <c r="I39" s="209" t="s">
        <v>420</v>
      </c>
      <c r="J39" s="357">
        <v>1</v>
      </c>
      <c r="K39" s="209" t="s">
        <v>421</v>
      </c>
      <c r="L39" s="230">
        <v>57540</v>
      </c>
      <c r="M39" s="231">
        <f t="shared" si="5"/>
        <v>57540</v>
      </c>
      <c r="N39" s="703">
        <v>45061</v>
      </c>
      <c r="O39" s="703">
        <v>45107</v>
      </c>
      <c r="P39" s="704">
        <v>45132</v>
      </c>
      <c r="Q39" s="751" t="s">
        <v>444</v>
      </c>
      <c r="R39" s="753" t="s">
        <v>453</v>
      </c>
      <c r="S39" s="709"/>
    </row>
    <row r="40" spans="1:19" ht="18.75">
      <c r="A40" s="215"/>
      <c r="B40" s="215"/>
      <c r="C40" s="883"/>
      <c r="D40" s="884"/>
      <c r="E40" s="884"/>
      <c r="F40" s="885"/>
      <c r="G40" s="217"/>
      <c r="H40" s="358"/>
      <c r="I40" s="224"/>
      <c r="J40" s="358"/>
      <c r="K40" s="224"/>
      <c r="L40" s="230"/>
      <c r="M40" s="231">
        <f t="shared" si="5"/>
        <v>0</v>
      </c>
      <c r="N40" s="703"/>
      <c r="O40" s="703"/>
      <c r="P40" s="704"/>
      <c r="Q40" s="706"/>
      <c r="R40" s="707"/>
      <c r="S40" s="709"/>
    </row>
    <row r="41" spans="1:19" ht="18.75">
      <c r="A41" s="215"/>
      <c r="B41" s="215"/>
      <c r="C41" s="883"/>
      <c r="D41" s="884"/>
      <c r="E41" s="884"/>
      <c r="F41" s="885"/>
      <c r="G41" s="217"/>
      <c r="H41" s="356"/>
      <c r="I41" s="224"/>
      <c r="J41" s="358"/>
      <c r="K41" s="224"/>
      <c r="L41" s="225"/>
      <c r="M41" s="231">
        <f t="shared" si="5"/>
        <v>0</v>
      </c>
      <c r="N41" s="703"/>
      <c r="O41" s="703"/>
      <c r="P41" s="704"/>
      <c r="Q41" s="706"/>
      <c r="R41" s="707"/>
      <c r="S41" s="709"/>
    </row>
    <row r="42" spans="1:19" ht="18.75">
      <c r="A42" s="215"/>
      <c r="B42" s="233"/>
      <c r="C42" s="883"/>
      <c r="D42" s="884"/>
      <c r="E42" s="884"/>
      <c r="F42" s="885"/>
      <c r="G42" s="217"/>
      <c r="H42" s="354"/>
      <c r="I42" s="209"/>
      <c r="J42" s="354"/>
      <c r="K42" s="209"/>
      <c r="L42" s="210"/>
      <c r="M42" s="231">
        <f t="shared" si="5"/>
        <v>0</v>
      </c>
      <c r="N42" s="703"/>
      <c r="O42" s="703"/>
      <c r="P42" s="704"/>
      <c r="Q42" s="706"/>
      <c r="R42" s="707"/>
      <c r="S42" s="709"/>
    </row>
    <row r="43" spans="1:19" ht="18.75">
      <c r="A43" s="215"/>
      <c r="B43" s="226"/>
      <c r="C43" s="883"/>
      <c r="D43" s="884"/>
      <c r="E43" s="884"/>
      <c r="F43" s="885"/>
      <c r="G43" s="217"/>
      <c r="H43" s="356"/>
      <c r="I43" s="224"/>
      <c r="J43" s="358"/>
      <c r="K43" s="224"/>
      <c r="L43" s="225"/>
      <c r="M43" s="211">
        <f t="shared" si="5"/>
        <v>0</v>
      </c>
      <c r="N43" s="703"/>
      <c r="O43" s="703"/>
      <c r="P43" s="704"/>
      <c r="Q43" s="706"/>
      <c r="R43" s="707"/>
      <c r="S43" s="708"/>
    </row>
    <row r="44" spans="1:19" ht="18.75">
      <c r="A44" s="215"/>
      <c r="B44" s="226"/>
      <c r="C44" s="883"/>
      <c r="D44" s="884"/>
      <c r="E44" s="884"/>
      <c r="F44" s="885"/>
      <c r="G44" s="227"/>
      <c r="H44" s="354"/>
      <c r="I44" s="209"/>
      <c r="J44" s="354"/>
      <c r="K44" s="209"/>
      <c r="L44" s="210"/>
      <c r="M44" s="220">
        <f t="shared" si="5"/>
        <v>0</v>
      </c>
      <c r="N44" s="703"/>
      <c r="O44" s="703"/>
      <c r="P44" s="704"/>
      <c r="Q44" s="706"/>
      <c r="R44" s="707"/>
      <c r="S44" s="708"/>
    </row>
    <row r="45" spans="1:19" ht="18.75">
      <c r="A45" s="215"/>
      <c r="B45" s="215"/>
      <c r="C45" s="883"/>
      <c r="D45" s="884"/>
      <c r="E45" s="884"/>
      <c r="F45" s="885"/>
      <c r="G45" s="217"/>
      <c r="H45" s="354"/>
      <c r="I45" s="209"/>
      <c r="J45" s="354"/>
      <c r="K45" s="209"/>
      <c r="L45" s="210"/>
      <c r="M45" s="220">
        <f t="shared" si="5"/>
        <v>0</v>
      </c>
      <c r="N45" s="703"/>
      <c r="O45" s="703"/>
      <c r="P45" s="704"/>
      <c r="Q45" s="706"/>
      <c r="R45" s="707"/>
      <c r="S45" s="709"/>
    </row>
    <row r="46" spans="1:19" ht="19.5" thickBot="1">
      <c r="A46" s="588"/>
      <c r="B46" s="234"/>
      <c r="C46" s="1287"/>
      <c r="D46" s="1288"/>
      <c r="E46" s="1288"/>
      <c r="F46" s="1289"/>
      <c r="G46" s="235"/>
      <c r="H46" s="359"/>
      <c r="I46" s="236"/>
      <c r="J46" s="359"/>
      <c r="K46" s="236"/>
      <c r="L46" s="237"/>
      <c r="M46" s="238">
        <f t="shared" si="5"/>
        <v>0</v>
      </c>
      <c r="N46" s="703"/>
      <c r="O46" s="703"/>
      <c r="P46" s="704"/>
      <c r="Q46" s="701"/>
      <c r="R46" s="702"/>
      <c r="S46" s="710"/>
    </row>
    <row r="47" spans="1:19" ht="18" customHeight="1" thickTop="1" thickBot="1">
      <c r="A47" s="242"/>
      <c r="B47" s="243"/>
      <c r="C47" s="889"/>
      <c r="D47" s="890"/>
      <c r="E47" s="890"/>
      <c r="F47" s="891"/>
      <c r="G47" s="244"/>
      <c r="H47" s="898"/>
      <c r="I47" s="899"/>
      <c r="J47" s="898"/>
      <c r="K47" s="899"/>
      <c r="L47" s="245"/>
      <c r="M47" s="246">
        <f>SUM(M33:M46)</f>
        <v>599810</v>
      </c>
      <c r="N47" s="247"/>
      <c r="O47" s="245"/>
      <c r="P47" s="248"/>
      <c r="Q47" s="604"/>
      <c r="R47" s="249"/>
      <c r="S47" s="249"/>
    </row>
    <row r="48" spans="1:19" ht="18" customHeight="1">
      <c r="A48" s="184"/>
      <c r="B48" s="184"/>
      <c r="C48" s="184"/>
      <c r="D48" s="184"/>
      <c r="E48" s="184"/>
      <c r="F48" s="184"/>
      <c r="G48" s="184"/>
      <c r="H48" s="184"/>
      <c r="I48" s="184"/>
      <c r="J48" s="184"/>
      <c r="K48" s="184"/>
      <c r="L48" s="184"/>
      <c r="M48" s="184"/>
      <c r="N48" s="184"/>
      <c r="O48" s="184"/>
      <c r="P48" s="184"/>
      <c r="Q48" s="184"/>
      <c r="R48" s="184"/>
      <c r="S48" s="184"/>
    </row>
    <row r="49" spans="1:19" ht="18" customHeight="1" thickBot="1">
      <c r="A49" s="131" t="s">
        <v>148</v>
      </c>
      <c r="B49" s="184"/>
      <c r="C49" s="184"/>
      <c r="D49" s="184"/>
      <c r="E49" s="184"/>
      <c r="F49" s="184"/>
      <c r="G49" s="184"/>
      <c r="H49" s="184"/>
      <c r="L49" s="184"/>
      <c r="M49" s="131" t="s">
        <v>128</v>
      </c>
      <c r="N49" s="184"/>
      <c r="O49" s="184"/>
      <c r="Q49" s="184"/>
      <c r="R49" s="184"/>
      <c r="S49" s="184"/>
    </row>
    <row r="50" spans="1:19" ht="18" customHeight="1" thickBot="1">
      <c r="A50" s="250" t="s">
        <v>2</v>
      </c>
      <c r="B50" s="251" t="s">
        <v>149</v>
      </c>
      <c r="C50" s="877" t="s">
        <v>150</v>
      </c>
      <c r="D50" s="878"/>
      <c r="E50" s="878"/>
      <c r="F50" s="879"/>
      <c r="G50" s="252" t="s">
        <v>151</v>
      </c>
      <c r="H50" s="900" t="s">
        <v>152</v>
      </c>
      <c r="I50" s="901"/>
      <c r="J50" s="901"/>
      <c r="K50" s="902"/>
      <c r="L50" s="253" t="s">
        <v>131</v>
      </c>
      <c r="M50" s="254" t="s">
        <v>134</v>
      </c>
      <c r="N50" s="130" t="s">
        <v>153</v>
      </c>
      <c r="O50" s="255" t="s">
        <v>12</v>
      </c>
      <c r="P50" s="255"/>
      <c r="Q50" s="256"/>
      <c r="R50" s="256"/>
    </row>
    <row r="51" spans="1:19" ht="18" customHeight="1">
      <c r="A51" s="840" t="s">
        <v>397</v>
      </c>
      <c r="B51" s="842" t="s">
        <v>154</v>
      </c>
      <c r="C51" s="906">
        <f>MIN(【様式２】!G16:AJ16)</f>
        <v>45110</v>
      </c>
      <c r="D51" s="907"/>
      <c r="E51" s="907"/>
      <c r="F51" s="908"/>
      <c r="G51" s="208" t="s">
        <v>178</v>
      </c>
      <c r="H51" s="845" t="s">
        <v>155</v>
      </c>
      <c r="I51" s="846"/>
      <c r="J51" s="846"/>
      <c r="K51" s="847"/>
      <c r="L51" s="315">
        <f>'【様式４】 WS'!N38</f>
        <v>170940</v>
      </c>
      <c r="M51" s="755">
        <f>'【様式４】 WS'!O40</f>
        <v>45169</v>
      </c>
      <c r="N51" s="130" t="s">
        <v>11</v>
      </c>
      <c r="O51" s="320" t="s">
        <v>156</v>
      </c>
      <c r="P51" s="320"/>
      <c r="Q51" s="352"/>
      <c r="R51" s="320"/>
      <c r="S51" s="320"/>
    </row>
    <row r="52" spans="1:19" ht="18" customHeight="1">
      <c r="A52" s="841"/>
      <c r="B52" s="843"/>
      <c r="C52" s="912" t="s">
        <v>252</v>
      </c>
      <c r="D52" s="913"/>
      <c r="E52" s="913"/>
      <c r="F52" s="914"/>
      <c r="G52" s="216" t="s">
        <v>180</v>
      </c>
      <c r="H52" s="903" t="s">
        <v>129</v>
      </c>
      <c r="I52" s="904"/>
      <c r="J52" s="904"/>
      <c r="K52" s="905"/>
      <c r="L52" s="316">
        <f>'【様式４】 WS'!R38</f>
        <v>13200</v>
      </c>
      <c r="M52" s="756">
        <f>【様式10】!E11</f>
        <v>45224</v>
      </c>
      <c r="N52" s="130" t="s">
        <v>11</v>
      </c>
      <c r="O52" s="259" t="s">
        <v>13</v>
      </c>
    </row>
    <row r="53" spans="1:19" ht="18" customHeight="1">
      <c r="A53" s="841"/>
      <c r="B53" s="843"/>
      <c r="C53" s="912"/>
      <c r="D53" s="913"/>
      <c r="E53" s="913"/>
      <c r="F53" s="914"/>
      <c r="G53" s="333" t="s">
        <v>178</v>
      </c>
      <c r="H53" s="895" t="s">
        <v>135</v>
      </c>
      <c r="I53" s="896"/>
      <c r="J53" s="896"/>
      <c r="K53" s="897"/>
      <c r="L53" s="316">
        <f>'【様式４】 WS'!V38</f>
        <v>57000</v>
      </c>
      <c r="M53" s="756">
        <f>'【様式４】 WS'!W40</f>
        <v>45169</v>
      </c>
      <c r="N53" s="130" t="s">
        <v>11</v>
      </c>
      <c r="O53" s="260" t="s">
        <v>14</v>
      </c>
      <c r="P53" s="259"/>
    </row>
    <row r="54" spans="1:19" ht="18" customHeight="1" thickBot="1">
      <c r="A54" s="841"/>
      <c r="B54" s="844"/>
      <c r="C54" s="909">
        <f>MAX(【様式２】!G16:AJ16)</f>
        <v>45111</v>
      </c>
      <c r="D54" s="910"/>
      <c r="E54" s="910"/>
      <c r="F54" s="911"/>
      <c r="G54" s="216" t="s">
        <v>179</v>
      </c>
      <c r="H54" s="903" t="s">
        <v>174</v>
      </c>
      <c r="I54" s="904"/>
      <c r="J54" s="904"/>
      <c r="K54" s="905"/>
      <c r="L54" s="331">
        <f>【様式５】WS!U29</f>
        <v>72860</v>
      </c>
      <c r="M54" s="757">
        <f>【様式５】WS!U31</f>
        <v>45169</v>
      </c>
      <c r="P54" s="260"/>
    </row>
    <row r="55" spans="1:19" ht="18" customHeight="1" thickTop="1" thickBot="1">
      <c r="A55" s="336"/>
      <c r="B55" s="337"/>
      <c r="C55" s="338"/>
      <c r="D55" s="339"/>
      <c r="E55" s="339"/>
      <c r="F55" s="340"/>
      <c r="G55" s="341"/>
      <c r="H55" s="802" t="s">
        <v>206</v>
      </c>
      <c r="I55" s="803"/>
      <c r="J55" s="803"/>
      <c r="K55" s="804"/>
      <c r="L55" s="342">
        <f>SUM(L51:L54)</f>
        <v>314000</v>
      </c>
      <c r="M55" s="758"/>
      <c r="P55" s="260"/>
    </row>
    <row r="56" spans="1:19" ht="18" customHeight="1">
      <c r="A56" s="841" t="s">
        <v>397</v>
      </c>
      <c r="B56" s="842" t="s">
        <v>157</v>
      </c>
      <c r="C56" s="906">
        <f>MIN(【様式２】!G46:AJ46)</f>
        <v>45201</v>
      </c>
      <c r="D56" s="907"/>
      <c r="E56" s="907"/>
      <c r="F56" s="908"/>
      <c r="G56" s="335" t="s">
        <v>178</v>
      </c>
      <c r="H56" s="845" t="s">
        <v>158</v>
      </c>
      <c r="I56" s="846"/>
      <c r="J56" s="846"/>
      <c r="K56" s="847"/>
      <c r="L56" s="315">
        <f>'【様式４】 本公演'!N54</f>
        <v>418750</v>
      </c>
      <c r="M56" s="755">
        <f>'【様式４】 本公演'!O56</f>
        <v>45235</v>
      </c>
    </row>
    <row r="57" spans="1:19" ht="18" customHeight="1">
      <c r="A57" s="841"/>
      <c r="B57" s="843"/>
      <c r="C57" s="912" t="s">
        <v>253</v>
      </c>
      <c r="D57" s="913"/>
      <c r="E57" s="913"/>
      <c r="F57" s="914"/>
      <c r="G57" s="285" t="s">
        <v>179</v>
      </c>
      <c r="H57" s="903" t="s">
        <v>175</v>
      </c>
      <c r="I57" s="904"/>
      <c r="J57" s="904"/>
      <c r="K57" s="905"/>
      <c r="L57" s="316">
        <f>'【様式４】 本公演'!R54</f>
        <v>47300</v>
      </c>
      <c r="M57" s="756">
        <f>【様式9】!H11</f>
        <v>45224</v>
      </c>
    </row>
    <row r="58" spans="1:19" ht="18" customHeight="1">
      <c r="A58" s="841"/>
      <c r="B58" s="843"/>
      <c r="C58" s="912"/>
      <c r="D58" s="913"/>
      <c r="E58" s="913"/>
      <c r="F58" s="914"/>
      <c r="G58" s="285" t="s">
        <v>181</v>
      </c>
      <c r="H58" s="1291" t="s">
        <v>186</v>
      </c>
      <c r="I58" s="1292"/>
      <c r="J58" s="1292"/>
      <c r="K58" s="1293"/>
      <c r="L58" s="316">
        <f>'【様式４】 本公演'!V54</f>
        <v>274400</v>
      </c>
      <c r="M58" s="756">
        <f>'【様式４】 本公演'!W56</f>
        <v>45235</v>
      </c>
    </row>
    <row r="59" spans="1:19" ht="18" customHeight="1" thickBot="1">
      <c r="A59" s="841"/>
      <c r="B59" s="844"/>
      <c r="C59" s="909">
        <f>MAX(【様式２】!G46:AJ46)</f>
        <v>45203</v>
      </c>
      <c r="D59" s="910"/>
      <c r="E59" s="910"/>
      <c r="F59" s="911"/>
      <c r="G59" s="330" t="s">
        <v>178</v>
      </c>
      <c r="H59" s="1294" t="s">
        <v>329</v>
      </c>
      <c r="I59" s="1295"/>
      <c r="J59" s="1295"/>
      <c r="K59" s="1296"/>
      <c r="L59" s="331">
        <f>'【様式５】本公演（レンタカー①）'!U29+'【様式５】本公演 (団体所有車両①）'!U29+'【様式５】本公演 (自家用車①）'!$U$29</f>
        <v>151230</v>
      </c>
      <c r="M59" s="759">
        <f>'【様式５】本公演（レンタカー①）'!U31</f>
        <v>45235</v>
      </c>
    </row>
    <row r="60" spans="1:19" ht="18" customHeight="1" thickTop="1" thickBot="1">
      <c r="A60" s="344"/>
      <c r="B60" s="345"/>
      <c r="C60" s="346"/>
      <c r="D60" s="347"/>
      <c r="E60" s="347"/>
      <c r="F60" s="348"/>
      <c r="G60" s="349"/>
      <c r="H60" s="799" t="s">
        <v>207</v>
      </c>
      <c r="I60" s="800"/>
      <c r="J60" s="800"/>
      <c r="K60" s="801"/>
      <c r="L60" s="350">
        <f>SUM(L56:L59)</f>
        <v>891680</v>
      </c>
      <c r="M60" s="351"/>
    </row>
    <row r="61" spans="1:19" ht="18" customHeight="1" thickTop="1" thickBot="1">
      <c r="A61" s="261"/>
      <c r="B61" s="261"/>
      <c r="C61" s="874"/>
      <c r="D61" s="875"/>
      <c r="E61" s="875"/>
      <c r="F61" s="876"/>
      <c r="G61" s="242"/>
      <c r="H61" s="848"/>
      <c r="I61" s="849"/>
      <c r="J61" s="849"/>
      <c r="K61" s="850"/>
      <c r="L61" s="262">
        <f>L55+L60</f>
        <v>1205680</v>
      </c>
      <c r="M61" s="263"/>
    </row>
    <row r="62" spans="1:19" ht="18" customHeight="1">
      <c r="N62" s="184"/>
      <c r="O62" s="184"/>
      <c r="P62" s="184"/>
      <c r="Q62" s="184"/>
      <c r="R62" s="184"/>
    </row>
    <row r="63" spans="1:19" ht="18" customHeight="1">
      <c r="M63" s="184"/>
      <c r="N63" s="184"/>
      <c r="O63" s="184"/>
      <c r="P63" s="184"/>
      <c r="Q63" s="184"/>
      <c r="R63" s="184"/>
    </row>
    <row r="64" spans="1:19" ht="18" customHeight="1">
      <c r="M64" s="184"/>
      <c r="N64" s="184"/>
      <c r="O64" s="184"/>
      <c r="P64" s="184"/>
      <c r="Q64" s="184"/>
      <c r="R64" s="184"/>
    </row>
    <row r="65" spans="7:18" ht="18" customHeight="1">
      <c r="M65" s="184"/>
      <c r="N65" s="184"/>
      <c r="O65" s="184"/>
      <c r="P65" s="184"/>
      <c r="Q65" s="184"/>
      <c r="R65" s="184"/>
    </row>
    <row r="66" spans="7:18" ht="18" customHeight="1">
      <c r="M66" s="184"/>
      <c r="N66" s="184"/>
      <c r="O66" s="184"/>
      <c r="P66" s="184"/>
      <c r="Q66" s="184"/>
      <c r="R66" s="184"/>
    </row>
    <row r="67" spans="7:18" ht="18" customHeight="1">
      <c r="M67" s="184"/>
      <c r="N67" s="184"/>
      <c r="O67" s="184"/>
      <c r="P67" s="184"/>
      <c r="Q67" s="184"/>
      <c r="R67" s="184"/>
    </row>
    <row r="72" spans="7:18" ht="18" customHeight="1">
      <c r="G72" s="260"/>
      <c r="H72" s="260"/>
      <c r="I72" s="260"/>
      <c r="J72" s="260"/>
      <c r="K72" s="260"/>
      <c r="L72" s="260"/>
      <c r="M72" s="260"/>
      <c r="N72" s="260"/>
      <c r="O72" s="260"/>
      <c r="P72" s="260"/>
      <c r="Q72" s="260"/>
    </row>
    <row r="73" spans="7:18" ht="18" customHeight="1">
      <c r="G73" s="260"/>
      <c r="H73" s="260"/>
      <c r="I73" s="260"/>
      <c r="J73" s="260"/>
      <c r="K73" s="260"/>
      <c r="L73" s="260"/>
      <c r="M73" s="260"/>
      <c r="N73" s="260"/>
      <c r="O73" s="260"/>
      <c r="P73" s="260"/>
      <c r="Q73" s="260"/>
    </row>
    <row r="74" spans="7:18" ht="18" customHeight="1">
      <c r="G74" s="260"/>
      <c r="H74" s="260"/>
      <c r="I74" s="260"/>
      <c r="J74" s="260"/>
      <c r="K74" s="260"/>
      <c r="L74" s="260"/>
      <c r="M74" s="260"/>
      <c r="N74" s="260"/>
      <c r="O74" s="260"/>
      <c r="P74" s="260"/>
      <c r="Q74" s="260"/>
    </row>
  </sheetData>
  <mergeCells count="104">
    <mergeCell ref="C61:F61"/>
    <mergeCell ref="H61:K61"/>
    <mergeCell ref="A51:A54"/>
    <mergeCell ref="B51:B54"/>
    <mergeCell ref="H51:K51"/>
    <mergeCell ref="H52:K52"/>
    <mergeCell ref="C47:F47"/>
    <mergeCell ref="H47:I47"/>
    <mergeCell ref="J47:K47"/>
    <mergeCell ref="C50:F50"/>
    <mergeCell ref="H50:K50"/>
    <mergeCell ref="H53:K53"/>
    <mergeCell ref="H54:K54"/>
    <mergeCell ref="H55:K55"/>
    <mergeCell ref="A56:A59"/>
    <mergeCell ref="B56:B59"/>
    <mergeCell ref="H56:K56"/>
    <mergeCell ref="H57:K57"/>
    <mergeCell ref="H58:K58"/>
    <mergeCell ref="H59:K59"/>
    <mergeCell ref="H60:K60"/>
    <mergeCell ref="C51:F51"/>
    <mergeCell ref="C52:F53"/>
    <mergeCell ref="C54:F54"/>
    <mergeCell ref="P27:Q27"/>
    <mergeCell ref="P28:Q28"/>
    <mergeCell ref="N17:N26"/>
    <mergeCell ref="I13:L13"/>
    <mergeCell ref="C33:F33"/>
    <mergeCell ref="C34:F34"/>
    <mergeCell ref="P29:Q29"/>
    <mergeCell ref="N30:O30"/>
    <mergeCell ref="P30:Q30"/>
    <mergeCell ref="Q31:S31"/>
    <mergeCell ref="C17:F17"/>
    <mergeCell ref="H17:K17"/>
    <mergeCell ref="C32:F32"/>
    <mergeCell ref="H32:I32"/>
    <mergeCell ref="J32:K32"/>
    <mergeCell ref="F22:I22"/>
    <mergeCell ref="C18:F18"/>
    <mergeCell ref="H18:K18"/>
    <mergeCell ref="C19:F19"/>
    <mergeCell ref="H19:K19"/>
    <mergeCell ref="C20:F20"/>
    <mergeCell ref="H20:K20"/>
    <mergeCell ref="C26:F26"/>
    <mergeCell ref="S7:S8"/>
    <mergeCell ref="A8:B8"/>
    <mergeCell ref="C8:F8"/>
    <mergeCell ref="G8:H8"/>
    <mergeCell ref="I8:L8"/>
    <mergeCell ref="N7:O7"/>
    <mergeCell ref="P7:Q7"/>
    <mergeCell ref="R7:R8"/>
    <mergeCell ref="G11:H11"/>
    <mergeCell ref="I11:L11"/>
    <mergeCell ref="N9:N16"/>
    <mergeCell ref="A14:B14"/>
    <mergeCell ref="C14:F14"/>
    <mergeCell ref="G14:H14"/>
    <mergeCell ref="I14:L14"/>
    <mergeCell ref="A12:B12"/>
    <mergeCell ref="C12:F12"/>
    <mergeCell ref="G12:H12"/>
    <mergeCell ref="I12:L12"/>
    <mergeCell ref="A13:B13"/>
    <mergeCell ref="C13:F13"/>
    <mergeCell ref="G13:H13"/>
    <mergeCell ref="A11:B11"/>
    <mergeCell ref="C11:F11"/>
    <mergeCell ref="C2:F2"/>
    <mergeCell ref="H2:M2"/>
    <mergeCell ref="A3:M6"/>
    <mergeCell ref="A10:B10"/>
    <mergeCell ref="C10:F10"/>
    <mergeCell ref="G10:H10"/>
    <mergeCell ref="I10:L10"/>
    <mergeCell ref="A9:B9"/>
    <mergeCell ref="C9:F9"/>
    <mergeCell ref="G9:H9"/>
    <mergeCell ref="I9:L9"/>
    <mergeCell ref="C56:F56"/>
    <mergeCell ref="C57:F58"/>
    <mergeCell ref="C59:F59"/>
    <mergeCell ref="H26:K26"/>
    <mergeCell ref="C23:F23"/>
    <mergeCell ref="H23:K23"/>
    <mergeCell ref="C24:F24"/>
    <mergeCell ref="H24:K24"/>
    <mergeCell ref="C25:F25"/>
    <mergeCell ref="H25:K25"/>
    <mergeCell ref="C46:F46"/>
    <mergeCell ref="C35:F35"/>
    <mergeCell ref="C36:F36"/>
    <mergeCell ref="C37:F37"/>
    <mergeCell ref="C38:F38"/>
    <mergeCell ref="C39:F39"/>
    <mergeCell ref="C40:F40"/>
    <mergeCell ref="C41:F41"/>
    <mergeCell ref="C42:F42"/>
    <mergeCell ref="C43:F43"/>
    <mergeCell ref="C44:F44"/>
    <mergeCell ref="C45:F45"/>
  </mergeCells>
  <phoneticPr fontId="1"/>
  <conditionalFormatting sqref="L18:L19 L24:L25 P33:P46">
    <cfRule type="beginsWith" dxfId="3" priority="6" operator="beginsWith" text="未払">
      <formula>LEFT(L18,LEN("未払"))="未払"</formula>
    </cfRule>
  </conditionalFormatting>
  <conditionalFormatting sqref="M51:M54 M56:M59">
    <cfRule type="beginsWith" dxfId="2" priority="1" operator="beginsWith" text="未払">
      <formula>LEFT(M51,LEN("未払"))="未払"</formula>
    </cfRule>
  </conditionalFormatting>
  <dataValidations count="14">
    <dataValidation type="list" allowBlank="1" showInputMessage="1" showErrorMessage="1" sqref="A18:A19 A24:A25 A27:A28 A55 A60">
      <formula1>"　　,当初,追加"</formula1>
    </dataValidation>
    <dataValidation type="list" allowBlank="1" showInputMessage="1" showErrorMessage="1" sqref="B33:B46">
      <formula1>"文芸費,音楽費・借損料,舞台費・消耗品費,その他経費,プログラム作成費,運搬費"</formula1>
    </dataValidation>
    <dataValidation allowBlank="1" showInputMessage="1" showErrorMessage="1" prompt="最終稼働日・最終納品日等業務完了した日をご記載ください。" sqref="O33:O46"/>
    <dataValidation allowBlank="1" showInputMessage="1" showErrorMessage="1" prompt="最終支払日をご記載ください。複数日記載いただく必要はございません。_x000a_また、未払の場合は【未払（○○支払予定）】とご記載ください。_x000a_" sqref="P33:P46"/>
    <dataValidation allowBlank="1" showInputMessage="1" prompt="付記した資料番号と一致しているか確認してください。" sqref="Q46"/>
    <dataValidation allowBlank="1" showInputMessage="1" showErrorMessage="1" prompt="付記した資料番号と一致しているか確認してください。" sqref="Q40:Q45 R40:R46"/>
    <dataValidation type="list" allowBlank="1" showInputMessage="1" showErrorMessage="1" sqref="A56:A59 A51:A54 A40:A46">
      <formula1>"　　,当初,追加,当初・追加"</formula1>
    </dataValidation>
    <dataValidation allowBlank="1" showInputMessage="1" showErrorMessage="1" prompt="最終実施日をご記載ください。_x000a_" sqref="H24:K25"/>
    <dataValidation allowBlank="1" showInputMessage="1" showErrorMessage="1" prompt="最終公演日をご記載ください。_x000a_" sqref="H18:K19"/>
    <dataValidation allowBlank="1" showInputMessage="1" showErrorMessage="1" prompt="様式9の日当合計額と異なる場合、赤く表示されます。_x000a_" sqref="L57"/>
    <dataValidation allowBlank="1" showInputMessage="1" showErrorMessage="1" prompt="様式10の日当合計額と異なる場合、赤く表示されます。_x000a_" sqref="L52"/>
    <dataValidation allowBlank="1" showInputMessage="1" showErrorMessage="1" prompt="発注日は初回確定連絡日以降の日付をご記載ください。" sqref="G24:G25 G18:G19 N33:N46"/>
    <dataValidation type="list" allowBlank="1" showInputMessage="1" sqref="A33:A39">
      <formula1>"　　,当初,追加,当初・追加"</formula1>
    </dataValidation>
    <dataValidation allowBlank="1" showInputMessage="1" showErrorMessage="1" prompt="資料番号を必ず付記ください。" sqref="Q33:R39"/>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F077DD46-4E11-4B0F-B5B2-EDBDEB6336B6}">
            <xm:f>$L$57&lt;&gt;【様式9】!$J$43</xm:f>
            <x14:dxf>
              <fill>
                <patternFill>
                  <bgColor rgb="FFFF0000"/>
                </patternFill>
              </fill>
            </x14:dxf>
          </x14:cfRule>
          <xm:sqref>L57</xm:sqref>
        </x14:conditionalFormatting>
        <x14:conditionalFormatting xmlns:xm="http://schemas.microsoft.com/office/excel/2006/main">
          <x14:cfRule type="expression" priority="15" id="{423F6252-0964-442D-9DDB-D104CAA03262}">
            <xm:f>$L$52&lt;&gt;【様式10】!$H$38</xm:f>
            <x14:dxf>
              <fill>
                <patternFill>
                  <bgColor rgb="FFFF0000"/>
                </patternFill>
              </fill>
            </x14:dxf>
          </x14:cfRule>
          <xm:sqref>L52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44"/>
  <sheetViews>
    <sheetView showGridLines="0" topLeftCell="A10" zoomScale="55" zoomScaleNormal="55" zoomScaleSheetLayoutView="85" zoomScalePageLayoutView="80" workbookViewId="0">
      <selection activeCell="AE17" sqref="AE17"/>
    </sheetView>
  </sheetViews>
  <sheetFormatPr defaultColWidth="3.7109375" defaultRowHeight="22.5" customHeight="1"/>
  <cols>
    <col min="1" max="2" width="3.7109375" style="6"/>
    <col min="3" max="7" width="5.28515625" style="6" customWidth="1"/>
    <col min="8" max="8" width="10.140625" style="6" customWidth="1"/>
    <col min="9" max="9" width="10.42578125" style="6" customWidth="1"/>
    <col min="10" max="10" width="12" style="6" customWidth="1"/>
    <col min="11" max="11" width="13.28515625" style="6" customWidth="1"/>
    <col min="12" max="12" width="6.42578125" style="6" customWidth="1"/>
    <col min="13" max="13" width="12.140625" style="6" customWidth="1"/>
    <col min="14" max="14" width="15.28515625" style="6" customWidth="1"/>
    <col min="15" max="15" width="15" style="6" customWidth="1"/>
    <col min="16" max="19" width="7.28515625" style="6" customWidth="1"/>
    <col min="20" max="20" width="5.5703125" style="6" customWidth="1"/>
    <col min="21" max="21" width="7.5703125" style="6" customWidth="1"/>
    <col min="22" max="22" width="13.5703125" style="6" customWidth="1"/>
    <col min="23" max="36" width="5.5703125" style="6" customWidth="1"/>
    <col min="37" max="260" width="3.7109375" style="6"/>
    <col min="261" max="279" width="5.28515625" style="6" customWidth="1"/>
    <col min="280" max="516" width="3.7109375" style="6"/>
    <col min="517" max="535" width="5.28515625" style="6" customWidth="1"/>
    <col min="536" max="772" width="3.7109375" style="6"/>
    <col min="773" max="791" width="5.28515625" style="6" customWidth="1"/>
    <col min="792" max="1028" width="3.7109375" style="6"/>
    <col min="1029" max="1047" width="5.28515625" style="6" customWidth="1"/>
    <col min="1048" max="1284" width="3.7109375" style="6"/>
    <col min="1285" max="1303" width="5.28515625" style="6" customWidth="1"/>
    <col min="1304" max="1540" width="3.7109375" style="6"/>
    <col min="1541" max="1559" width="5.28515625" style="6" customWidth="1"/>
    <col min="1560" max="1796" width="3.7109375" style="6"/>
    <col min="1797" max="1815" width="5.28515625" style="6" customWidth="1"/>
    <col min="1816" max="2052" width="3.7109375" style="6"/>
    <col min="2053" max="2071" width="5.28515625" style="6" customWidth="1"/>
    <col min="2072" max="2308" width="3.7109375" style="6"/>
    <col min="2309" max="2327" width="5.28515625" style="6" customWidth="1"/>
    <col min="2328" max="2564" width="3.7109375" style="6"/>
    <col min="2565" max="2583" width="5.28515625" style="6" customWidth="1"/>
    <col min="2584" max="2820" width="3.7109375" style="6"/>
    <col min="2821" max="2839" width="5.28515625" style="6" customWidth="1"/>
    <col min="2840" max="3076" width="3.7109375" style="6"/>
    <col min="3077" max="3095" width="5.28515625" style="6" customWidth="1"/>
    <col min="3096" max="3332" width="3.7109375" style="6"/>
    <col min="3333" max="3351" width="5.28515625" style="6" customWidth="1"/>
    <col min="3352" max="3588" width="3.7109375" style="6"/>
    <col min="3589" max="3607" width="5.28515625" style="6" customWidth="1"/>
    <col min="3608" max="3844" width="3.7109375" style="6"/>
    <col min="3845" max="3863" width="5.28515625" style="6" customWidth="1"/>
    <col min="3864" max="4100" width="3.7109375" style="6"/>
    <col min="4101" max="4119" width="5.28515625" style="6" customWidth="1"/>
    <col min="4120" max="4356" width="3.7109375" style="6"/>
    <col min="4357" max="4375" width="5.28515625" style="6" customWidth="1"/>
    <col min="4376" max="4612" width="3.7109375" style="6"/>
    <col min="4613" max="4631" width="5.28515625" style="6" customWidth="1"/>
    <col min="4632" max="4868" width="3.7109375" style="6"/>
    <col min="4869" max="4887" width="5.28515625" style="6" customWidth="1"/>
    <col min="4888" max="5124" width="3.7109375" style="6"/>
    <col min="5125" max="5143" width="5.28515625" style="6" customWidth="1"/>
    <col min="5144" max="5380" width="3.7109375" style="6"/>
    <col min="5381" max="5399" width="5.28515625" style="6" customWidth="1"/>
    <col min="5400" max="5636" width="3.7109375" style="6"/>
    <col min="5637" max="5655" width="5.28515625" style="6" customWidth="1"/>
    <col min="5656" max="5892" width="3.7109375" style="6"/>
    <col min="5893" max="5911" width="5.28515625" style="6" customWidth="1"/>
    <col min="5912" max="6148" width="3.7109375" style="6"/>
    <col min="6149" max="6167" width="5.28515625" style="6" customWidth="1"/>
    <col min="6168" max="6404" width="3.7109375" style="6"/>
    <col min="6405" max="6423" width="5.28515625" style="6" customWidth="1"/>
    <col min="6424" max="6660" width="3.7109375" style="6"/>
    <col min="6661" max="6679" width="5.28515625" style="6" customWidth="1"/>
    <col min="6680" max="6916" width="3.7109375" style="6"/>
    <col min="6917" max="6935" width="5.28515625" style="6" customWidth="1"/>
    <col min="6936" max="7172" width="3.7109375" style="6"/>
    <col min="7173" max="7191" width="5.28515625" style="6" customWidth="1"/>
    <col min="7192" max="7428" width="3.7109375" style="6"/>
    <col min="7429" max="7447" width="5.28515625" style="6" customWidth="1"/>
    <col min="7448" max="7684" width="3.7109375" style="6"/>
    <col min="7685" max="7703" width="5.28515625" style="6" customWidth="1"/>
    <col min="7704" max="7940" width="3.7109375" style="6"/>
    <col min="7941" max="7959" width="5.28515625" style="6" customWidth="1"/>
    <col min="7960" max="8196" width="3.7109375" style="6"/>
    <col min="8197" max="8215" width="5.28515625" style="6" customWidth="1"/>
    <col min="8216" max="8452" width="3.7109375" style="6"/>
    <col min="8453" max="8471" width="5.28515625" style="6" customWidth="1"/>
    <col min="8472" max="8708" width="3.7109375" style="6"/>
    <col min="8709" max="8727" width="5.28515625" style="6" customWidth="1"/>
    <col min="8728" max="8964" width="3.7109375" style="6"/>
    <col min="8965" max="8983" width="5.28515625" style="6" customWidth="1"/>
    <col min="8984" max="9220" width="3.7109375" style="6"/>
    <col min="9221" max="9239" width="5.28515625" style="6" customWidth="1"/>
    <col min="9240" max="9476" width="3.7109375" style="6"/>
    <col min="9477" max="9495" width="5.28515625" style="6" customWidth="1"/>
    <col min="9496" max="9732" width="3.7109375" style="6"/>
    <col min="9733" max="9751" width="5.28515625" style="6" customWidth="1"/>
    <col min="9752" max="9988" width="3.7109375" style="6"/>
    <col min="9989" max="10007" width="5.28515625" style="6" customWidth="1"/>
    <col min="10008" max="10244" width="3.7109375" style="6"/>
    <col min="10245" max="10263" width="5.28515625" style="6" customWidth="1"/>
    <col min="10264" max="10500" width="3.7109375" style="6"/>
    <col min="10501" max="10519" width="5.28515625" style="6" customWidth="1"/>
    <col min="10520" max="10756" width="3.7109375" style="6"/>
    <col min="10757" max="10775" width="5.28515625" style="6" customWidth="1"/>
    <col min="10776" max="11012" width="3.7109375" style="6"/>
    <col min="11013" max="11031" width="5.28515625" style="6" customWidth="1"/>
    <col min="11032" max="11268" width="3.7109375" style="6"/>
    <col min="11269" max="11287" width="5.28515625" style="6" customWidth="1"/>
    <col min="11288" max="11524" width="3.7109375" style="6"/>
    <col min="11525" max="11543" width="5.28515625" style="6" customWidth="1"/>
    <col min="11544" max="11780" width="3.7109375" style="6"/>
    <col min="11781" max="11799" width="5.28515625" style="6" customWidth="1"/>
    <col min="11800" max="12036" width="3.7109375" style="6"/>
    <col min="12037" max="12055" width="5.28515625" style="6" customWidth="1"/>
    <col min="12056" max="12292" width="3.7109375" style="6"/>
    <col min="12293" max="12311" width="5.28515625" style="6" customWidth="1"/>
    <col min="12312" max="12548" width="3.7109375" style="6"/>
    <col min="12549" max="12567" width="5.28515625" style="6" customWidth="1"/>
    <col min="12568" max="12804" width="3.7109375" style="6"/>
    <col min="12805" max="12823" width="5.28515625" style="6" customWidth="1"/>
    <col min="12824" max="13060" width="3.7109375" style="6"/>
    <col min="13061" max="13079" width="5.28515625" style="6" customWidth="1"/>
    <col min="13080" max="13316" width="3.7109375" style="6"/>
    <col min="13317" max="13335" width="5.28515625" style="6" customWidth="1"/>
    <col min="13336" max="13572" width="3.7109375" style="6"/>
    <col min="13573" max="13591" width="5.28515625" style="6" customWidth="1"/>
    <col min="13592" max="13828" width="3.7109375" style="6"/>
    <col min="13829" max="13847" width="5.28515625" style="6" customWidth="1"/>
    <col min="13848" max="14084" width="3.7109375" style="6"/>
    <col min="14085" max="14103" width="5.28515625" style="6" customWidth="1"/>
    <col min="14104" max="14340" width="3.7109375" style="6"/>
    <col min="14341" max="14359" width="5.28515625" style="6" customWidth="1"/>
    <col min="14360" max="14596" width="3.7109375" style="6"/>
    <col min="14597" max="14615" width="5.28515625" style="6" customWidth="1"/>
    <col min="14616" max="14852" width="3.7109375" style="6"/>
    <col min="14853" max="14871" width="5.28515625" style="6" customWidth="1"/>
    <col min="14872" max="15108" width="3.7109375" style="6"/>
    <col min="15109" max="15127" width="5.28515625" style="6" customWidth="1"/>
    <col min="15128" max="15364" width="3.7109375" style="6"/>
    <col min="15365" max="15383" width="5.28515625" style="6" customWidth="1"/>
    <col min="15384" max="15620" width="3.7109375" style="6"/>
    <col min="15621" max="15639" width="5.28515625" style="6" customWidth="1"/>
    <col min="15640" max="15876" width="3.7109375" style="6"/>
    <col min="15877" max="15895" width="5.28515625" style="6" customWidth="1"/>
    <col min="15896" max="16132" width="3.7109375" style="6"/>
    <col min="16133" max="16151" width="5.28515625" style="6" customWidth="1"/>
    <col min="16152" max="16384" width="3.7109375" style="6"/>
  </cols>
  <sheetData>
    <row r="1" spans="1:23" s="627" customFormat="1" ht="77.25" customHeight="1"/>
    <row r="2" spans="1:23" ht="22.5" customHeight="1">
      <c r="A2" s="1018" t="s">
        <v>159</v>
      </c>
      <c r="B2" s="1018"/>
      <c r="C2" s="1018"/>
      <c r="F2" s="102"/>
      <c r="G2" s="102"/>
    </row>
    <row r="3" spans="1:23" ht="22.5" customHeight="1">
      <c r="A3" s="1021" t="s">
        <v>327</v>
      </c>
      <c r="B3" s="1021"/>
      <c r="C3" s="1021"/>
      <c r="D3" s="1021"/>
      <c r="E3" s="1021"/>
      <c r="F3" s="1021"/>
      <c r="G3" s="1021"/>
      <c r="H3" s="1021"/>
      <c r="I3" s="1021"/>
      <c r="J3" s="1021"/>
      <c r="K3" s="1021"/>
      <c r="L3" s="1021"/>
      <c r="M3" s="1021"/>
      <c r="N3" s="1021"/>
      <c r="O3" s="1021"/>
      <c r="P3" s="1021"/>
      <c r="Q3" s="1021"/>
      <c r="R3" s="1021"/>
      <c r="S3" s="1021"/>
      <c r="T3" s="671"/>
      <c r="U3" s="671"/>
      <c r="V3" s="447"/>
      <c r="W3" s="447"/>
    </row>
    <row r="4" spans="1:23" ht="22.5" customHeight="1">
      <c r="A4" s="1021"/>
      <c r="B4" s="1021"/>
      <c r="C4" s="1021"/>
      <c r="D4" s="1021"/>
      <c r="E4" s="1021"/>
      <c r="F4" s="1021"/>
      <c r="G4" s="1021"/>
      <c r="H4" s="1021"/>
      <c r="I4" s="1021"/>
      <c r="J4" s="1021"/>
      <c r="K4" s="1021"/>
      <c r="L4" s="1021"/>
      <c r="M4" s="1021"/>
      <c r="N4" s="1021"/>
      <c r="O4" s="1021"/>
      <c r="P4" s="1021"/>
      <c r="Q4" s="1021"/>
      <c r="R4" s="1021"/>
      <c r="S4" s="1021"/>
      <c r="T4" s="671"/>
      <c r="U4" s="671"/>
      <c r="V4" s="447"/>
      <c r="W4" s="447"/>
    </row>
    <row r="5" spans="1:23" s="34" customFormat="1" ht="22.5" customHeight="1">
      <c r="C5" s="104"/>
      <c r="D5" s="104"/>
      <c r="E5" s="104"/>
      <c r="F5" s="104"/>
      <c r="N5" s="5" t="s">
        <v>160</v>
      </c>
      <c r="O5" s="1284">
        <v>45232</v>
      </c>
      <c r="P5" s="1284"/>
      <c r="Q5" s="1284"/>
      <c r="R5" s="1284"/>
      <c r="S5" s="1284"/>
    </row>
    <row r="6" spans="1:23" s="34" customFormat="1" ht="22.5" customHeight="1">
      <c r="C6" s="104"/>
      <c r="D6" s="104"/>
      <c r="E6" s="104"/>
      <c r="F6" s="104"/>
      <c r="G6" s="104"/>
      <c r="K6" s="5"/>
      <c r="L6" s="5"/>
      <c r="M6" s="5"/>
      <c r="N6" s="5"/>
      <c r="O6" s="104"/>
      <c r="P6" s="104"/>
      <c r="Q6" s="104"/>
      <c r="R6" s="104"/>
      <c r="S6" s="104"/>
    </row>
    <row r="7" spans="1:23" ht="22.5" customHeight="1">
      <c r="C7" s="15"/>
      <c r="D7" s="15"/>
      <c r="E7" s="15"/>
      <c r="F7" s="264"/>
      <c r="I7" s="34"/>
      <c r="J7" s="34"/>
      <c r="K7" s="5"/>
      <c r="L7" s="264" t="s">
        <v>182</v>
      </c>
      <c r="M7" s="1339" t="str">
        <f>'【様式７】 '!O35</f>
        <v>東京都○○区●●1-2-34</v>
      </c>
      <c r="N7" s="1339"/>
      <c r="O7" s="1339"/>
      <c r="P7" s="1339"/>
      <c r="Q7" s="1339"/>
      <c r="R7" s="1339"/>
      <c r="S7" s="1338" t="s">
        <v>97</v>
      </c>
    </row>
    <row r="8" spans="1:23" ht="22.5" customHeight="1">
      <c r="C8" s="15"/>
      <c r="D8" s="15"/>
      <c r="E8" s="15"/>
      <c r="F8" s="264"/>
      <c r="I8" s="34"/>
      <c r="J8" s="34"/>
      <c r="K8" s="5"/>
      <c r="L8" s="264" t="s">
        <v>183</v>
      </c>
      <c r="M8" s="1339" t="str">
        <f>'【様式７】 '!O36</f>
        <v>ABC交響楽団</v>
      </c>
      <c r="N8" s="1339"/>
      <c r="O8" s="1339"/>
      <c r="P8" s="1339"/>
      <c r="Q8" s="1339"/>
      <c r="R8" s="1339"/>
      <c r="S8" s="1338"/>
    </row>
    <row r="9" spans="1:23" ht="22.5" customHeight="1">
      <c r="C9" s="15"/>
      <c r="D9" s="15"/>
      <c r="E9" s="15"/>
      <c r="F9" s="264"/>
      <c r="G9" s="19"/>
      <c r="I9" s="34"/>
      <c r="J9" s="34"/>
      <c r="K9" s="5"/>
      <c r="L9" s="264" t="s">
        <v>161</v>
      </c>
      <c r="M9" s="1339" t="str">
        <f>'【様式７】 '!O37</f>
        <v>○○　●●●</v>
      </c>
      <c r="N9" s="1339"/>
      <c r="O9" s="1339"/>
      <c r="P9" s="1339"/>
      <c r="Q9" s="1339"/>
      <c r="R9" s="1339"/>
      <c r="S9" s="1338"/>
    </row>
    <row r="10" spans="1:23" ht="22.5" customHeight="1">
      <c r="C10" s="15"/>
      <c r="D10" s="15"/>
      <c r="E10" s="15"/>
      <c r="F10" s="265"/>
      <c r="G10" s="265"/>
      <c r="H10" s="265"/>
      <c r="I10" s="15"/>
      <c r="J10" s="15"/>
      <c r="K10" s="15"/>
      <c r="L10" s="15"/>
      <c r="M10" s="15"/>
      <c r="N10" s="15"/>
      <c r="O10" s="15"/>
      <c r="P10" s="15"/>
    </row>
    <row r="11" spans="1:23" ht="22.5" customHeight="1">
      <c r="C11" s="266"/>
      <c r="H11" s="1362">
        <v>45224</v>
      </c>
      <c r="I11" s="1362"/>
      <c r="J11" s="1362"/>
      <c r="K11" s="1362"/>
      <c r="L11" s="451" t="s">
        <v>250</v>
      </c>
      <c r="N11" s="485"/>
      <c r="O11" s="451"/>
      <c r="P11" s="451"/>
      <c r="Q11" s="266"/>
    </row>
    <row r="12" spans="1:23" ht="22.5" customHeight="1">
      <c r="C12" s="467"/>
      <c r="D12" s="467"/>
      <c r="E12" s="467"/>
      <c r="F12" s="467"/>
      <c r="G12" s="467"/>
      <c r="H12" s="5"/>
      <c r="I12" s="5"/>
      <c r="J12" s="5"/>
      <c r="K12" s="5"/>
      <c r="L12" s="5"/>
    </row>
    <row r="13" spans="1:23" ht="22.5" customHeight="1" thickBot="1">
      <c r="C13" s="467"/>
      <c r="D13" s="467"/>
      <c r="H13" s="468"/>
      <c r="I13" s="468"/>
      <c r="J13" s="468"/>
      <c r="K13" s="711"/>
      <c r="L13" s="532"/>
      <c r="M13" s="532" t="s">
        <v>331</v>
      </c>
      <c r="N13" s="1361">
        <f>P43</f>
        <v>71620</v>
      </c>
      <c r="O13" s="1361"/>
      <c r="P13" s="1361"/>
      <c r="Q13" s="267" t="s">
        <v>162</v>
      </c>
    </row>
    <row r="14" spans="1:23" ht="14.25" customHeight="1">
      <c r="C14" s="452"/>
      <c r="D14" s="452"/>
      <c r="E14" s="452"/>
      <c r="F14" s="452"/>
      <c r="G14" s="452"/>
      <c r="H14" s="470"/>
      <c r="I14" s="469"/>
      <c r="J14" s="469"/>
      <c r="K14" s="469"/>
      <c r="L14" s="469"/>
      <c r="M14" s="469"/>
      <c r="N14" s="469"/>
      <c r="O14" s="469"/>
      <c r="P14" s="469"/>
      <c r="Q14" s="469"/>
      <c r="R14" s="466"/>
    </row>
    <row r="15" spans="1:23" ht="33" customHeight="1">
      <c r="C15" s="126" t="s">
        <v>265</v>
      </c>
      <c r="H15" s="443"/>
      <c r="K15" s="5"/>
      <c r="L15" s="5"/>
      <c r="M15" s="5"/>
      <c r="N15" s="5"/>
      <c r="O15" s="5"/>
      <c r="P15" s="5"/>
      <c r="Q15" s="5"/>
      <c r="S15" s="483" t="s">
        <v>260</v>
      </c>
      <c r="W15" s="444"/>
    </row>
    <row r="16" spans="1:23" ht="30.75" customHeight="1">
      <c r="C16" s="1334" t="s">
        <v>234</v>
      </c>
      <c r="D16" s="1335"/>
      <c r="E16" s="1335"/>
      <c r="F16" s="1335"/>
      <c r="G16" s="1335"/>
      <c r="H16" s="1340" t="s">
        <v>267</v>
      </c>
      <c r="I16" s="1341"/>
      <c r="J16" s="1342"/>
      <c r="K16" s="1340" t="s">
        <v>263</v>
      </c>
      <c r="L16" s="1341"/>
      <c r="M16" s="1342"/>
      <c r="N16" s="1430" t="s">
        <v>503</v>
      </c>
      <c r="O16" s="1431"/>
      <c r="P16" s="1349" t="s">
        <v>306</v>
      </c>
      <c r="Q16" s="1350"/>
      <c r="R16" s="1350"/>
      <c r="S16" s="1351"/>
    </row>
    <row r="17" spans="3:22" ht="22.5" customHeight="1">
      <c r="C17" s="1336"/>
      <c r="D17" s="1337"/>
      <c r="E17" s="1337"/>
      <c r="F17" s="1337"/>
      <c r="G17" s="1337"/>
      <c r="H17" s="1343">
        <v>1100</v>
      </c>
      <c r="I17" s="1344"/>
      <c r="J17" s="1363" t="s">
        <v>264</v>
      </c>
      <c r="K17" s="1365">
        <v>1070</v>
      </c>
      <c r="L17" s="1366"/>
      <c r="M17" s="1363" t="s">
        <v>264</v>
      </c>
      <c r="N17" s="608">
        <v>37</v>
      </c>
      <c r="O17" s="1347" t="s">
        <v>8</v>
      </c>
      <c r="P17" s="1352"/>
      <c r="Q17" s="1353"/>
      <c r="R17" s="1353"/>
      <c r="S17" s="1354"/>
    </row>
    <row r="18" spans="3:22" ht="22.5" customHeight="1">
      <c r="C18" s="1358" t="s">
        <v>246</v>
      </c>
      <c r="D18" s="1359"/>
      <c r="E18" s="1359"/>
      <c r="F18" s="1359"/>
      <c r="G18" s="1359"/>
      <c r="H18" s="1370" t="s">
        <v>258</v>
      </c>
      <c r="I18" s="1371"/>
      <c r="J18" s="1364"/>
      <c r="K18" s="1367" t="s">
        <v>259</v>
      </c>
      <c r="L18" s="1368"/>
      <c r="M18" s="1364"/>
      <c r="N18" s="609" t="s">
        <v>304</v>
      </c>
      <c r="O18" s="1348"/>
      <c r="P18" s="1355"/>
      <c r="Q18" s="1356"/>
      <c r="R18" s="1356"/>
      <c r="S18" s="1357"/>
      <c r="T18" s="445"/>
      <c r="U18" s="418" t="s">
        <v>266</v>
      </c>
      <c r="V18" s="418"/>
    </row>
    <row r="19" spans="3:22" ht="22.5" customHeight="1">
      <c r="C19" s="1328" t="str">
        <f>【様式２】!C47</f>
        <v>渡辺□斗</v>
      </c>
      <c r="D19" s="1329"/>
      <c r="E19" s="1329"/>
      <c r="F19" s="1329"/>
      <c r="G19" s="1329"/>
      <c r="H19" s="1316">
        <v>3</v>
      </c>
      <c r="I19" s="1317"/>
      <c r="J19" s="630">
        <f t="shared" ref="J19:J37" si="0">H19*$H$17</f>
        <v>3300</v>
      </c>
      <c r="K19" s="1316"/>
      <c r="L19" s="1369"/>
      <c r="M19" s="630">
        <f t="shared" ref="M19:M37" si="1">K19*$K$17</f>
        <v>0</v>
      </c>
      <c r="N19" s="621"/>
      <c r="O19" s="630">
        <f>N19*$N$17</f>
        <v>0</v>
      </c>
      <c r="P19" s="1308">
        <f>IFERROR((J19+M19+O19), "")</f>
        <v>3300</v>
      </c>
      <c r="Q19" s="1308"/>
      <c r="R19" s="1308"/>
      <c r="S19" s="1309"/>
      <c r="T19" s="445"/>
      <c r="U19" s="418">
        <f>IFERROR(VLOOKUP(C19,【様式２】!$C$47:$AP$133,40,FALSE), "")</f>
        <v>3</v>
      </c>
      <c r="V19" s="418" t="b">
        <f>IFERROR(EXACT(H19,U19), "")</f>
        <v>1</v>
      </c>
    </row>
    <row r="20" spans="3:22" ht="22.5" customHeight="1">
      <c r="C20" s="1326" t="str">
        <f>【様式２】!C48</f>
        <v>福島◎太</v>
      </c>
      <c r="D20" s="1327"/>
      <c r="E20" s="1327"/>
      <c r="F20" s="1327"/>
      <c r="G20" s="1327"/>
      <c r="H20" s="1314">
        <v>3</v>
      </c>
      <c r="I20" s="1315"/>
      <c r="J20" s="631">
        <f t="shared" si="0"/>
        <v>3300</v>
      </c>
      <c r="K20" s="1314"/>
      <c r="L20" s="1315"/>
      <c r="M20" s="631">
        <f t="shared" si="1"/>
        <v>0</v>
      </c>
      <c r="N20" s="622"/>
      <c r="O20" s="631">
        <f t="shared" ref="O20:O42" si="2">N20*$N$17</f>
        <v>0</v>
      </c>
      <c r="P20" s="1299">
        <f t="shared" ref="P20:P37" si="3">IFERROR((J20+M20+O20), "")</f>
        <v>3300</v>
      </c>
      <c r="Q20" s="1300"/>
      <c r="R20" s="1300"/>
      <c r="S20" s="1301"/>
      <c r="T20" s="445"/>
      <c r="U20" s="418">
        <f>IFERROR(VLOOKUP(C20,【様式２】!$C$47:$AP$133,40,FALSE), "")</f>
        <v>3</v>
      </c>
      <c r="V20" s="418" t="b">
        <f t="shared" ref="V20:V37" si="4">IFERROR(EXACT(H20,U20), "")</f>
        <v>1</v>
      </c>
    </row>
    <row r="21" spans="3:22" ht="22.5" customHeight="1">
      <c r="C21" s="1326" t="str">
        <f>【様式２】!C49</f>
        <v>斉藤○子</v>
      </c>
      <c r="D21" s="1327"/>
      <c r="E21" s="1327"/>
      <c r="F21" s="1327"/>
      <c r="G21" s="1327"/>
      <c r="H21" s="1314">
        <v>3</v>
      </c>
      <c r="I21" s="1315"/>
      <c r="J21" s="631">
        <f t="shared" ref="J21" si="5">H21*$H$17</f>
        <v>3300</v>
      </c>
      <c r="K21" s="1314"/>
      <c r="L21" s="1315"/>
      <c r="M21" s="631">
        <f t="shared" ref="M21" si="6">K21*$K$17</f>
        <v>0</v>
      </c>
      <c r="N21" s="622"/>
      <c r="O21" s="631">
        <f t="shared" ref="O21" si="7">N21*$N$17</f>
        <v>0</v>
      </c>
      <c r="P21" s="1299">
        <f t="shared" si="3"/>
        <v>3300</v>
      </c>
      <c r="Q21" s="1300"/>
      <c r="R21" s="1300"/>
      <c r="S21" s="1301"/>
      <c r="T21" s="445"/>
      <c r="U21" s="418">
        <f>IFERROR(VLOOKUP(C21,【様式２】!$C$47:$AP$133,40,FALSE), "")</f>
        <v>3</v>
      </c>
      <c r="V21" s="418" t="b">
        <f t="shared" si="4"/>
        <v>1</v>
      </c>
    </row>
    <row r="22" spans="3:22" ht="22.5" customHeight="1">
      <c r="C22" s="1326" t="str">
        <f>【様式２】!C50</f>
        <v>山田☆加</v>
      </c>
      <c r="D22" s="1327"/>
      <c r="E22" s="1327"/>
      <c r="F22" s="1327"/>
      <c r="G22" s="1327"/>
      <c r="H22" s="1314">
        <v>3</v>
      </c>
      <c r="I22" s="1315"/>
      <c r="J22" s="631">
        <f t="shared" si="0"/>
        <v>3300</v>
      </c>
      <c r="K22" s="1314"/>
      <c r="L22" s="1315"/>
      <c r="M22" s="631">
        <f t="shared" si="1"/>
        <v>0</v>
      </c>
      <c r="N22" s="622"/>
      <c r="O22" s="631">
        <f t="shared" si="2"/>
        <v>0</v>
      </c>
      <c r="P22" s="1299">
        <f t="shared" si="3"/>
        <v>3300</v>
      </c>
      <c r="Q22" s="1300"/>
      <c r="R22" s="1300"/>
      <c r="S22" s="1301"/>
      <c r="T22" s="445"/>
      <c r="U22" s="418">
        <f>IFERROR(VLOOKUP(C22,【様式２】!$C$47:$AP$133,40,FALSE), "")</f>
        <v>3</v>
      </c>
      <c r="V22" s="418" t="b">
        <f t="shared" si="4"/>
        <v>1</v>
      </c>
    </row>
    <row r="23" spans="3:22" ht="22.5" customHeight="1">
      <c r="C23" s="1326" t="str">
        <f>【様式２】!C51</f>
        <v>佐々木＊音</v>
      </c>
      <c r="D23" s="1327"/>
      <c r="E23" s="1327"/>
      <c r="F23" s="1327"/>
      <c r="G23" s="1327"/>
      <c r="H23" s="1314">
        <v>3</v>
      </c>
      <c r="I23" s="1315"/>
      <c r="J23" s="631">
        <f t="shared" si="0"/>
        <v>3300</v>
      </c>
      <c r="K23" s="1314"/>
      <c r="L23" s="1315"/>
      <c r="M23" s="631">
        <f t="shared" si="1"/>
        <v>0</v>
      </c>
      <c r="N23" s="622"/>
      <c r="O23" s="631">
        <f t="shared" si="2"/>
        <v>0</v>
      </c>
      <c r="P23" s="1299">
        <f t="shared" si="3"/>
        <v>3300</v>
      </c>
      <c r="Q23" s="1300"/>
      <c r="R23" s="1300"/>
      <c r="S23" s="1301"/>
      <c r="T23" s="445"/>
      <c r="U23" s="418">
        <f>IFERROR(VLOOKUP(C23,【様式２】!$C$47:$AP$133,40,FALSE), "")</f>
        <v>3</v>
      </c>
      <c r="V23" s="418" t="b">
        <f t="shared" si="4"/>
        <v>1</v>
      </c>
    </row>
    <row r="24" spans="3:22" ht="22.5" customHeight="1">
      <c r="C24" s="1326" t="str">
        <f>【様式２】!C52</f>
        <v>森△希</v>
      </c>
      <c r="D24" s="1327"/>
      <c r="E24" s="1327"/>
      <c r="F24" s="1327"/>
      <c r="G24" s="1327"/>
      <c r="H24" s="1314">
        <v>3</v>
      </c>
      <c r="I24" s="1315"/>
      <c r="J24" s="631">
        <f t="shared" si="0"/>
        <v>3300</v>
      </c>
      <c r="K24" s="1314"/>
      <c r="L24" s="1315"/>
      <c r="M24" s="631">
        <f t="shared" si="1"/>
        <v>0</v>
      </c>
      <c r="N24" s="622"/>
      <c r="O24" s="631">
        <f t="shared" si="2"/>
        <v>0</v>
      </c>
      <c r="P24" s="1299">
        <f t="shared" si="3"/>
        <v>3300</v>
      </c>
      <c r="Q24" s="1300"/>
      <c r="R24" s="1300"/>
      <c r="S24" s="1301"/>
      <c r="T24" s="445"/>
      <c r="U24" s="418">
        <f>IFERROR(VLOOKUP(C24,【様式２】!$C$47:$AP$133,40,FALSE), "")</f>
        <v>3</v>
      </c>
      <c r="V24" s="418" t="b">
        <f t="shared" si="4"/>
        <v>1</v>
      </c>
    </row>
    <row r="25" spans="3:22" ht="22.5" customHeight="1">
      <c r="C25" s="1326" t="str">
        <f>【様式２】!C53</f>
        <v>石井◇彦</v>
      </c>
      <c r="D25" s="1327"/>
      <c r="E25" s="1327"/>
      <c r="F25" s="1327"/>
      <c r="G25" s="1327"/>
      <c r="H25" s="1314">
        <v>3</v>
      </c>
      <c r="I25" s="1315"/>
      <c r="J25" s="631">
        <f t="shared" si="0"/>
        <v>3300</v>
      </c>
      <c r="K25" s="1314"/>
      <c r="L25" s="1315"/>
      <c r="M25" s="631">
        <f t="shared" si="1"/>
        <v>0</v>
      </c>
      <c r="N25" s="622"/>
      <c r="O25" s="631">
        <f t="shared" si="2"/>
        <v>0</v>
      </c>
      <c r="P25" s="1299">
        <f t="shared" si="3"/>
        <v>3300</v>
      </c>
      <c r="Q25" s="1300"/>
      <c r="R25" s="1300"/>
      <c r="S25" s="1301"/>
      <c r="T25" s="445"/>
      <c r="U25" s="418">
        <f>IFERROR(VLOOKUP(C25,【様式２】!$C$47:$AP$133,40,FALSE), "")</f>
        <v>3</v>
      </c>
      <c r="V25" s="418" t="b">
        <f t="shared" si="4"/>
        <v>1</v>
      </c>
    </row>
    <row r="26" spans="3:22" ht="22.5" customHeight="1">
      <c r="C26" s="1326" t="str">
        <f>【様式２】!C54</f>
        <v>山田◆子</v>
      </c>
      <c r="D26" s="1327"/>
      <c r="E26" s="1327"/>
      <c r="F26" s="1327"/>
      <c r="G26" s="1327"/>
      <c r="H26" s="1314">
        <v>3</v>
      </c>
      <c r="I26" s="1315"/>
      <c r="J26" s="631">
        <f t="shared" si="0"/>
        <v>3300</v>
      </c>
      <c r="K26" s="1314"/>
      <c r="L26" s="1315"/>
      <c r="M26" s="631">
        <f t="shared" si="1"/>
        <v>0</v>
      </c>
      <c r="N26" s="622"/>
      <c r="O26" s="631">
        <f t="shared" si="2"/>
        <v>0</v>
      </c>
      <c r="P26" s="1299">
        <f t="shared" si="3"/>
        <v>3300</v>
      </c>
      <c r="Q26" s="1300"/>
      <c r="R26" s="1300"/>
      <c r="S26" s="1301"/>
      <c r="T26" s="445"/>
      <c r="U26" s="418">
        <f>IFERROR(VLOOKUP(C26,【様式２】!$C$47:$AP$133,40,FALSE), "")</f>
        <v>3</v>
      </c>
      <c r="V26" s="418" t="b">
        <f t="shared" si="4"/>
        <v>1</v>
      </c>
    </row>
    <row r="27" spans="3:22" ht="22.5" customHeight="1">
      <c r="C27" s="1326" t="str">
        <f>【様式２】!C55</f>
        <v>加藤▽奈</v>
      </c>
      <c r="D27" s="1327"/>
      <c r="E27" s="1327"/>
      <c r="F27" s="1327"/>
      <c r="G27" s="1327"/>
      <c r="H27" s="1314">
        <v>3</v>
      </c>
      <c r="I27" s="1315"/>
      <c r="J27" s="631">
        <f t="shared" si="0"/>
        <v>3300</v>
      </c>
      <c r="K27" s="1314"/>
      <c r="L27" s="1315"/>
      <c r="M27" s="631">
        <f t="shared" si="1"/>
        <v>0</v>
      </c>
      <c r="N27" s="622"/>
      <c r="O27" s="631">
        <f t="shared" si="2"/>
        <v>0</v>
      </c>
      <c r="P27" s="1299">
        <f t="shared" si="3"/>
        <v>3300</v>
      </c>
      <c r="Q27" s="1300"/>
      <c r="R27" s="1300"/>
      <c r="S27" s="1301"/>
      <c r="T27" s="445"/>
      <c r="U27" s="418">
        <f>IFERROR(VLOOKUP(C27,【様式２】!$C$47:$AP$133,40,FALSE), "")</f>
        <v>3</v>
      </c>
      <c r="V27" s="418" t="b">
        <f t="shared" si="4"/>
        <v>1</v>
      </c>
    </row>
    <row r="28" spans="3:22" ht="22.5" customHeight="1">
      <c r="C28" s="1326" t="str">
        <f>【様式２】!C56</f>
        <v>田中●太郎</v>
      </c>
      <c r="D28" s="1327"/>
      <c r="E28" s="1327"/>
      <c r="F28" s="1327"/>
      <c r="G28" s="1327"/>
      <c r="H28" s="1314">
        <v>1</v>
      </c>
      <c r="I28" s="1315"/>
      <c r="J28" s="631">
        <f t="shared" si="0"/>
        <v>1100</v>
      </c>
      <c r="K28" s="1314"/>
      <c r="L28" s="1315"/>
      <c r="M28" s="631">
        <f t="shared" si="1"/>
        <v>0</v>
      </c>
      <c r="N28" s="622"/>
      <c r="O28" s="631">
        <f t="shared" si="2"/>
        <v>0</v>
      </c>
      <c r="P28" s="1299">
        <f t="shared" si="3"/>
        <v>1100</v>
      </c>
      <c r="Q28" s="1300"/>
      <c r="R28" s="1300"/>
      <c r="S28" s="1301"/>
      <c r="T28" s="445"/>
      <c r="U28" s="418">
        <f>IFERROR(VLOOKUP(C28,【様式２】!$C$47:$AP$133,40,FALSE), "")</f>
        <v>1</v>
      </c>
      <c r="V28" s="418" t="b">
        <f t="shared" si="4"/>
        <v>1</v>
      </c>
    </row>
    <row r="29" spans="3:22" ht="22.5" customHeight="1">
      <c r="C29" s="1326" t="str">
        <f>【様式２】!C57</f>
        <v>鈴木▲子</v>
      </c>
      <c r="D29" s="1327"/>
      <c r="E29" s="1327"/>
      <c r="F29" s="1327"/>
      <c r="G29" s="1327"/>
      <c r="H29" s="1314">
        <v>1</v>
      </c>
      <c r="I29" s="1315"/>
      <c r="J29" s="631">
        <f t="shared" si="0"/>
        <v>1100</v>
      </c>
      <c r="K29" s="1314"/>
      <c r="L29" s="1315"/>
      <c r="M29" s="631">
        <f t="shared" si="1"/>
        <v>0</v>
      </c>
      <c r="N29" s="622"/>
      <c r="O29" s="631">
        <f t="shared" si="2"/>
        <v>0</v>
      </c>
      <c r="P29" s="1299">
        <f t="shared" si="3"/>
        <v>1100</v>
      </c>
      <c r="Q29" s="1300"/>
      <c r="R29" s="1300"/>
      <c r="S29" s="1301"/>
      <c r="T29" s="445"/>
      <c r="U29" s="418">
        <f>IFERROR(VLOOKUP(C29,【様式２】!$C$47:$AP$133,40,FALSE), "")</f>
        <v>1</v>
      </c>
      <c r="V29" s="418" t="b">
        <f t="shared" si="4"/>
        <v>1</v>
      </c>
    </row>
    <row r="30" spans="3:22" ht="22.5" customHeight="1">
      <c r="C30" s="1326" t="str">
        <f>【様式２】!C58</f>
        <v>飯田▼真</v>
      </c>
      <c r="D30" s="1327"/>
      <c r="E30" s="1327"/>
      <c r="F30" s="1327"/>
      <c r="G30" s="1327"/>
      <c r="H30" s="1314">
        <v>3</v>
      </c>
      <c r="I30" s="1315"/>
      <c r="J30" s="631">
        <f t="shared" si="0"/>
        <v>3300</v>
      </c>
      <c r="K30" s="1314"/>
      <c r="L30" s="1315"/>
      <c r="M30" s="631">
        <f t="shared" si="1"/>
        <v>0</v>
      </c>
      <c r="N30" s="622"/>
      <c r="O30" s="631">
        <f t="shared" si="2"/>
        <v>0</v>
      </c>
      <c r="P30" s="1299">
        <f t="shared" si="3"/>
        <v>3300</v>
      </c>
      <c r="Q30" s="1300"/>
      <c r="R30" s="1300"/>
      <c r="S30" s="1301"/>
      <c r="T30" s="445"/>
      <c r="U30" s="418">
        <f>IFERROR(VLOOKUP(C30,【様式２】!$C$47:$AP$133,40,FALSE), "")</f>
        <v>3</v>
      </c>
      <c r="V30" s="418" t="b">
        <f t="shared" si="4"/>
        <v>1</v>
      </c>
    </row>
    <row r="31" spans="3:22" ht="22.5" customHeight="1">
      <c r="C31" s="1326" t="str">
        <f>【様式２】!C59</f>
        <v>佐藤■介</v>
      </c>
      <c r="D31" s="1327"/>
      <c r="E31" s="1327"/>
      <c r="F31" s="1327"/>
      <c r="G31" s="1327"/>
      <c r="H31" s="1314">
        <v>1</v>
      </c>
      <c r="I31" s="1315"/>
      <c r="J31" s="631">
        <f t="shared" si="0"/>
        <v>1100</v>
      </c>
      <c r="K31" s="1314"/>
      <c r="L31" s="1315"/>
      <c r="M31" s="631">
        <f t="shared" si="1"/>
        <v>0</v>
      </c>
      <c r="N31" s="622">
        <v>50</v>
      </c>
      <c r="O31" s="631">
        <f t="shared" si="2"/>
        <v>1850</v>
      </c>
      <c r="P31" s="1299">
        <f t="shared" si="3"/>
        <v>2950</v>
      </c>
      <c r="Q31" s="1300"/>
      <c r="R31" s="1300"/>
      <c r="S31" s="1301"/>
      <c r="T31" s="445"/>
      <c r="U31" s="418">
        <f>IFERROR(VLOOKUP(C31,【様式２】!$C$47:$AP$133,40,FALSE), "")</f>
        <v>1</v>
      </c>
      <c r="V31" s="418" t="b">
        <f t="shared" si="4"/>
        <v>1</v>
      </c>
    </row>
    <row r="32" spans="3:22" ht="22.5" customHeight="1">
      <c r="C32" s="1326" t="str">
        <f>【様式２】!C60</f>
        <v>高橋★美</v>
      </c>
      <c r="D32" s="1327"/>
      <c r="E32" s="1327"/>
      <c r="F32" s="1327"/>
      <c r="G32" s="1327"/>
      <c r="H32" s="1314">
        <v>1</v>
      </c>
      <c r="I32" s="1315"/>
      <c r="J32" s="631">
        <f t="shared" si="0"/>
        <v>1100</v>
      </c>
      <c r="K32" s="1314"/>
      <c r="L32" s="1315"/>
      <c r="M32" s="631">
        <f t="shared" si="1"/>
        <v>0</v>
      </c>
      <c r="N32" s="622"/>
      <c r="O32" s="631">
        <f t="shared" si="2"/>
        <v>0</v>
      </c>
      <c r="P32" s="1299">
        <f t="shared" si="3"/>
        <v>1100</v>
      </c>
      <c r="Q32" s="1300"/>
      <c r="R32" s="1300"/>
      <c r="S32" s="1301"/>
      <c r="T32" s="445"/>
      <c r="U32" s="418">
        <f>IFERROR(VLOOKUP(C32,【様式２】!$C$47:$AP$133,40,FALSE), "")</f>
        <v>1</v>
      </c>
      <c r="V32" s="418" t="b">
        <f t="shared" si="4"/>
        <v>1</v>
      </c>
    </row>
    <row r="33" spans="3:22" ht="22.5" customHeight="1">
      <c r="C33" s="1326">
        <f>【様式２】!C61</f>
        <v>0</v>
      </c>
      <c r="D33" s="1327"/>
      <c r="E33" s="1327"/>
      <c r="F33" s="1327"/>
      <c r="G33" s="1327"/>
      <c r="H33" s="619"/>
      <c r="I33" s="620"/>
      <c r="J33" s="631">
        <f t="shared" si="0"/>
        <v>0</v>
      </c>
      <c r="K33" s="1314"/>
      <c r="L33" s="1315"/>
      <c r="M33" s="631">
        <f t="shared" si="1"/>
        <v>0</v>
      </c>
      <c r="N33" s="622"/>
      <c r="O33" s="631">
        <f t="shared" si="2"/>
        <v>0</v>
      </c>
      <c r="P33" s="1299">
        <f t="shared" si="3"/>
        <v>0</v>
      </c>
      <c r="Q33" s="1300"/>
      <c r="R33" s="1300"/>
      <c r="S33" s="1301"/>
      <c r="T33" s="445"/>
      <c r="U33" s="418" t="str">
        <f>IFERROR(VLOOKUP(C33,【様式２】!$C$47:$AP$133,40,FALSE), "")</f>
        <v/>
      </c>
      <c r="V33" s="418" t="b">
        <f t="shared" si="4"/>
        <v>1</v>
      </c>
    </row>
    <row r="34" spans="3:22" ht="22.5" customHeight="1">
      <c r="C34" s="1326">
        <f>【様式２】!C62</f>
        <v>0</v>
      </c>
      <c r="D34" s="1327"/>
      <c r="E34" s="1327"/>
      <c r="F34" s="1327"/>
      <c r="G34" s="1327"/>
      <c r="H34" s="1314"/>
      <c r="I34" s="1315"/>
      <c r="J34" s="631">
        <f t="shared" si="0"/>
        <v>0</v>
      </c>
      <c r="K34" s="1314"/>
      <c r="L34" s="1315"/>
      <c r="M34" s="631">
        <f t="shared" si="1"/>
        <v>0</v>
      </c>
      <c r="N34" s="622"/>
      <c r="O34" s="631">
        <f t="shared" si="2"/>
        <v>0</v>
      </c>
      <c r="P34" s="1299">
        <f t="shared" si="3"/>
        <v>0</v>
      </c>
      <c r="Q34" s="1300"/>
      <c r="R34" s="1300"/>
      <c r="S34" s="1301"/>
      <c r="T34" s="445"/>
      <c r="U34" s="418" t="str">
        <f>IFERROR(VLOOKUP(C34,【様式２】!$C$47:$AP$133,40,FALSE), "")</f>
        <v/>
      </c>
      <c r="V34" s="418" t="b">
        <f t="shared" si="4"/>
        <v>1</v>
      </c>
    </row>
    <row r="35" spans="3:22" ht="22.5" customHeight="1">
      <c r="C35" s="1326">
        <f>【様式２】!C63</f>
        <v>0</v>
      </c>
      <c r="D35" s="1327"/>
      <c r="E35" s="1327"/>
      <c r="F35" s="1327"/>
      <c r="G35" s="1327"/>
      <c r="H35" s="1314"/>
      <c r="I35" s="1315"/>
      <c r="J35" s="631">
        <f t="shared" si="0"/>
        <v>0</v>
      </c>
      <c r="K35" s="1314"/>
      <c r="L35" s="1315"/>
      <c r="M35" s="631">
        <f t="shared" si="1"/>
        <v>0</v>
      </c>
      <c r="N35" s="622"/>
      <c r="O35" s="631">
        <f t="shared" si="2"/>
        <v>0</v>
      </c>
      <c r="P35" s="1299">
        <f t="shared" si="3"/>
        <v>0</v>
      </c>
      <c r="Q35" s="1300"/>
      <c r="R35" s="1300"/>
      <c r="S35" s="1301"/>
      <c r="T35" s="445"/>
      <c r="U35" s="418" t="str">
        <f>IFERROR(VLOOKUP(C35,【様式２】!$C$47:$AP$133,40,FALSE), "")</f>
        <v/>
      </c>
      <c r="V35" s="418" t="b">
        <f t="shared" si="4"/>
        <v>1</v>
      </c>
    </row>
    <row r="36" spans="3:22" ht="22.5" customHeight="1">
      <c r="C36" s="1326">
        <f>【様式２】!C64</f>
        <v>0</v>
      </c>
      <c r="D36" s="1327"/>
      <c r="E36" s="1327"/>
      <c r="F36" s="1327"/>
      <c r="G36" s="1327"/>
      <c r="H36" s="1314"/>
      <c r="I36" s="1315"/>
      <c r="J36" s="631">
        <f t="shared" si="0"/>
        <v>0</v>
      </c>
      <c r="K36" s="1314"/>
      <c r="L36" s="1315"/>
      <c r="M36" s="631">
        <f t="shared" si="1"/>
        <v>0</v>
      </c>
      <c r="N36" s="622"/>
      <c r="O36" s="631">
        <f>N36*$N$17</f>
        <v>0</v>
      </c>
      <c r="P36" s="1299">
        <f t="shared" si="3"/>
        <v>0</v>
      </c>
      <c r="Q36" s="1300"/>
      <c r="R36" s="1300"/>
      <c r="S36" s="1301"/>
      <c r="T36" s="445"/>
      <c r="U36" s="418" t="str">
        <f>IFERROR(VLOOKUP(C36,【様式２】!$C$47:$AP$133,40,FALSE), "")</f>
        <v/>
      </c>
      <c r="V36" s="418" t="b">
        <f t="shared" si="4"/>
        <v>1</v>
      </c>
    </row>
    <row r="37" spans="3:22" ht="22.5" customHeight="1">
      <c r="C37" s="1332">
        <f>【様式２】!C65</f>
        <v>0</v>
      </c>
      <c r="D37" s="1333"/>
      <c r="E37" s="1333"/>
      <c r="F37" s="1333"/>
      <c r="G37" s="1333"/>
      <c r="H37" s="1310"/>
      <c r="I37" s="1311"/>
      <c r="J37" s="632">
        <f t="shared" si="0"/>
        <v>0</v>
      </c>
      <c r="K37" s="1310"/>
      <c r="L37" s="1311"/>
      <c r="M37" s="632">
        <f t="shared" si="1"/>
        <v>0</v>
      </c>
      <c r="N37" s="623"/>
      <c r="O37" s="632">
        <f t="shared" si="2"/>
        <v>0</v>
      </c>
      <c r="P37" s="1302">
        <f t="shared" si="3"/>
        <v>0</v>
      </c>
      <c r="Q37" s="1303"/>
      <c r="R37" s="1303"/>
      <c r="S37" s="1304"/>
      <c r="T37" s="445"/>
      <c r="U37" s="418" t="str">
        <f>IFERROR(VLOOKUP(C37,【様式２】!$C$47:$AP$133,40,FALSE), "")</f>
        <v/>
      </c>
      <c r="V37" s="418" t="b">
        <f t="shared" si="4"/>
        <v>1</v>
      </c>
    </row>
    <row r="38" spans="3:22" ht="22.5" customHeight="1">
      <c r="C38" s="1168" t="s">
        <v>247</v>
      </c>
      <c r="D38" s="986"/>
      <c r="E38" s="986"/>
      <c r="F38" s="986"/>
      <c r="G38" s="986"/>
      <c r="H38" s="1312"/>
      <c r="I38" s="1313"/>
      <c r="J38" s="476"/>
      <c r="K38" s="477"/>
      <c r="L38" s="475"/>
      <c r="M38" s="478"/>
      <c r="N38" s="610"/>
      <c r="O38" s="478"/>
      <c r="P38" s="1305"/>
      <c r="Q38" s="1305"/>
      <c r="R38" s="1305"/>
      <c r="S38" s="1306"/>
      <c r="T38" s="445"/>
      <c r="U38" s="418"/>
      <c r="V38" s="418"/>
    </row>
    <row r="39" spans="3:22" ht="22.5" customHeight="1">
      <c r="C39" s="1328" t="str">
        <f>【様式２】!C76</f>
        <v>山下◆太</v>
      </c>
      <c r="D39" s="1329"/>
      <c r="E39" s="1329"/>
      <c r="F39" s="1329"/>
      <c r="G39" s="1329"/>
      <c r="H39" s="1316">
        <v>3</v>
      </c>
      <c r="I39" s="1317"/>
      <c r="J39" s="630">
        <f>H39*$H$17</f>
        <v>3300</v>
      </c>
      <c r="K39" s="1314">
        <v>10</v>
      </c>
      <c r="L39" s="1315"/>
      <c r="M39" s="630">
        <f>K39*$K$17</f>
        <v>10700</v>
      </c>
      <c r="N39" s="622"/>
      <c r="O39" s="631">
        <f t="shared" si="2"/>
        <v>0</v>
      </c>
      <c r="P39" s="1307">
        <f t="shared" ref="P39:P42" si="8">IFERROR((J39+M39+O39), "")</f>
        <v>14000</v>
      </c>
      <c r="Q39" s="1308"/>
      <c r="R39" s="1308"/>
      <c r="S39" s="1309"/>
      <c r="T39" s="445"/>
      <c r="U39" s="418">
        <f>IFERROR(VLOOKUP(C39,【様式２】!$C$67:$AP$153,40,FALSE), "")</f>
        <v>3</v>
      </c>
      <c r="V39" s="418" t="b">
        <f t="shared" ref="V39:V42" si="9">IFERROR(EXACT(H39,U39), "")</f>
        <v>1</v>
      </c>
    </row>
    <row r="40" spans="3:22" ht="22.5" customHeight="1">
      <c r="C40" s="1326" t="str">
        <f>【様式２】!C77</f>
        <v>小川◎陽</v>
      </c>
      <c r="D40" s="1327"/>
      <c r="E40" s="1327"/>
      <c r="F40" s="1327"/>
      <c r="G40" s="1327"/>
      <c r="H40" s="1314">
        <v>3</v>
      </c>
      <c r="I40" s="1315"/>
      <c r="J40" s="631">
        <f>H40*$H$17</f>
        <v>3300</v>
      </c>
      <c r="K40" s="1314">
        <v>7</v>
      </c>
      <c r="L40" s="1315"/>
      <c r="M40" s="631">
        <f>K40*$K$17</f>
        <v>7490</v>
      </c>
      <c r="N40" s="622"/>
      <c r="O40" s="631">
        <f t="shared" si="2"/>
        <v>0</v>
      </c>
      <c r="P40" s="1299">
        <f t="shared" si="8"/>
        <v>10790</v>
      </c>
      <c r="Q40" s="1300"/>
      <c r="R40" s="1300"/>
      <c r="S40" s="1301"/>
      <c r="T40" s="445"/>
      <c r="U40" s="418">
        <f>IFERROR(VLOOKUP(C40,【様式２】!$C$67:$AP$153,40,FALSE), "")</f>
        <v>3</v>
      </c>
      <c r="V40" s="418" t="b">
        <f t="shared" si="9"/>
        <v>1</v>
      </c>
    </row>
    <row r="41" spans="3:22" ht="22.5" customHeight="1">
      <c r="C41" s="1326" t="str">
        <f>【様式２】!C78</f>
        <v>木村☆依</v>
      </c>
      <c r="D41" s="1327"/>
      <c r="E41" s="1327"/>
      <c r="F41" s="1327"/>
      <c r="G41" s="1327"/>
      <c r="H41" s="1314">
        <v>3</v>
      </c>
      <c r="I41" s="1315"/>
      <c r="J41" s="631">
        <f>H41*$H$17</f>
        <v>3300</v>
      </c>
      <c r="K41" s="1314">
        <v>4</v>
      </c>
      <c r="L41" s="1315"/>
      <c r="M41" s="631">
        <f>K41*$K$17</f>
        <v>4280</v>
      </c>
      <c r="N41" s="622"/>
      <c r="O41" s="631">
        <f t="shared" si="2"/>
        <v>0</v>
      </c>
      <c r="P41" s="1299">
        <f t="shared" si="8"/>
        <v>7580</v>
      </c>
      <c r="Q41" s="1300"/>
      <c r="R41" s="1300"/>
      <c r="S41" s="1301"/>
      <c r="T41" s="445"/>
      <c r="U41" s="418">
        <f>IFERROR(VLOOKUP(C41,【様式２】!$C$67:$AP$153,40,FALSE), "")</f>
        <v>3</v>
      </c>
      <c r="V41" s="418" t="b">
        <f t="shared" si="9"/>
        <v>1</v>
      </c>
    </row>
    <row r="42" spans="3:22" ht="22.5" customHeight="1" thickBot="1">
      <c r="C42" s="1330">
        <f>【様式２】!C79</f>
        <v>0</v>
      </c>
      <c r="D42" s="1331"/>
      <c r="E42" s="1331"/>
      <c r="F42" s="1331"/>
      <c r="G42" s="1331"/>
      <c r="H42" s="1297"/>
      <c r="I42" s="1298"/>
      <c r="J42" s="633">
        <f>H42*$H$17</f>
        <v>0</v>
      </c>
      <c r="K42" s="1297"/>
      <c r="L42" s="1298"/>
      <c r="M42" s="633">
        <f>K42*$K$17</f>
        <v>0</v>
      </c>
      <c r="N42" s="622"/>
      <c r="O42" s="633">
        <f t="shared" si="2"/>
        <v>0</v>
      </c>
      <c r="P42" s="1320">
        <f t="shared" si="8"/>
        <v>0</v>
      </c>
      <c r="Q42" s="1321"/>
      <c r="R42" s="1321"/>
      <c r="S42" s="1322"/>
      <c r="T42" s="445"/>
      <c r="U42" s="418" t="str">
        <f>IFERROR(VLOOKUP(C42,【様式２】!$C$67:$AP$153,40,FALSE), "")</f>
        <v/>
      </c>
      <c r="V42" s="418" t="b">
        <f t="shared" si="9"/>
        <v>1</v>
      </c>
    </row>
    <row r="43" spans="3:22" ht="47.25" customHeight="1" thickTop="1">
      <c r="C43" s="479"/>
      <c r="D43" s="480"/>
      <c r="E43" s="480"/>
      <c r="F43" s="480"/>
      <c r="G43" s="481"/>
      <c r="H43" s="1318" t="s">
        <v>261</v>
      </c>
      <c r="I43" s="1319"/>
      <c r="J43" s="482">
        <f>SUM(J19:J42)</f>
        <v>47300</v>
      </c>
      <c r="K43" s="1360" t="s">
        <v>262</v>
      </c>
      <c r="L43" s="1360"/>
      <c r="M43" s="482">
        <f>SUM(M19:M42)</f>
        <v>22470</v>
      </c>
      <c r="N43" s="607" t="s">
        <v>305</v>
      </c>
      <c r="O43" s="482">
        <f>SUM(O19:O42)</f>
        <v>1850</v>
      </c>
      <c r="P43" s="1323">
        <f>SUM(P19:S42)</f>
        <v>71620</v>
      </c>
      <c r="Q43" s="1324"/>
      <c r="R43" s="1324"/>
      <c r="S43" s="1325"/>
      <c r="T43" s="445"/>
      <c r="U43" s="418"/>
      <c r="V43" s="418"/>
    </row>
    <row r="44" spans="3:22" ht="9" customHeight="1">
      <c r="C44" s="446"/>
      <c r="D44" s="446"/>
      <c r="E44" s="446"/>
      <c r="F44" s="446"/>
      <c r="G44" s="446"/>
    </row>
  </sheetData>
  <mergeCells count="119">
    <mergeCell ref="K43:L43"/>
    <mergeCell ref="N13:P13"/>
    <mergeCell ref="H11:K11"/>
    <mergeCell ref="M17:M18"/>
    <mergeCell ref="J17:J18"/>
    <mergeCell ref="M9:R9"/>
    <mergeCell ref="K32:L32"/>
    <mergeCell ref="K33:L33"/>
    <mergeCell ref="K34:L34"/>
    <mergeCell ref="K35:L35"/>
    <mergeCell ref="K36:L36"/>
    <mergeCell ref="K37:L37"/>
    <mergeCell ref="K39:L39"/>
    <mergeCell ref="K40:L40"/>
    <mergeCell ref="K41:L41"/>
    <mergeCell ref="K16:M16"/>
    <mergeCell ref="K17:L17"/>
    <mergeCell ref="K18:L18"/>
    <mergeCell ref="K19:L19"/>
    <mergeCell ref="K20:L20"/>
    <mergeCell ref="K42:L42"/>
    <mergeCell ref="K21:L21"/>
    <mergeCell ref="K22:L22"/>
    <mergeCell ref="H18:I18"/>
    <mergeCell ref="A2:C2"/>
    <mergeCell ref="C16:G17"/>
    <mergeCell ref="O5:S5"/>
    <mergeCell ref="S7:S9"/>
    <mergeCell ref="M8:R8"/>
    <mergeCell ref="M7:R7"/>
    <mergeCell ref="H16:J16"/>
    <mergeCell ref="H17:I17"/>
    <mergeCell ref="N16:O16"/>
    <mergeCell ref="O17:O18"/>
    <mergeCell ref="P16:S18"/>
    <mergeCell ref="C18:G18"/>
    <mergeCell ref="A3:S4"/>
    <mergeCell ref="C39:G39"/>
    <mergeCell ref="C40:G40"/>
    <mergeCell ref="C41:G41"/>
    <mergeCell ref="C42:G42"/>
    <mergeCell ref="C38:G38"/>
    <mergeCell ref="C19:G19"/>
    <mergeCell ref="C20:G20"/>
    <mergeCell ref="C21:G21"/>
    <mergeCell ref="C22:G22"/>
    <mergeCell ref="C35:G35"/>
    <mergeCell ref="C36:G36"/>
    <mergeCell ref="C37:G37"/>
    <mergeCell ref="H19:I19"/>
    <mergeCell ref="H20:I20"/>
    <mergeCell ref="H21:I21"/>
    <mergeCell ref="H22:I22"/>
    <mergeCell ref="K26:L26"/>
    <mergeCell ref="K27:L27"/>
    <mergeCell ref="K28:L28"/>
    <mergeCell ref="K29:L29"/>
    <mergeCell ref="K30:L30"/>
    <mergeCell ref="H34:I34"/>
    <mergeCell ref="C32:G32"/>
    <mergeCell ref="C33:G33"/>
    <mergeCell ref="C34:G34"/>
    <mergeCell ref="K31:L31"/>
    <mergeCell ref="C29:G29"/>
    <mergeCell ref="C23:G23"/>
    <mergeCell ref="C24:G24"/>
    <mergeCell ref="C25:G25"/>
    <mergeCell ref="K23:L23"/>
    <mergeCell ref="K24:L24"/>
    <mergeCell ref="K25:L25"/>
    <mergeCell ref="H23:I23"/>
    <mergeCell ref="H24:I24"/>
    <mergeCell ref="H25:I25"/>
    <mergeCell ref="C30:G30"/>
    <mergeCell ref="C31:G31"/>
    <mergeCell ref="C26:G26"/>
    <mergeCell ref="C27:G27"/>
    <mergeCell ref="C28:G28"/>
    <mergeCell ref="H29:I29"/>
    <mergeCell ref="H30:I30"/>
    <mergeCell ref="H31:I31"/>
    <mergeCell ref="H32:I32"/>
    <mergeCell ref="H43:I43"/>
    <mergeCell ref="P19:S19"/>
    <mergeCell ref="P20:S20"/>
    <mergeCell ref="P21:S21"/>
    <mergeCell ref="P22:S22"/>
    <mergeCell ref="P23:S23"/>
    <mergeCell ref="P24:S24"/>
    <mergeCell ref="P25:S25"/>
    <mergeCell ref="P26:S26"/>
    <mergeCell ref="P27:S27"/>
    <mergeCell ref="P28:S28"/>
    <mergeCell ref="P29:S29"/>
    <mergeCell ref="P30:S30"/>
    <mergeCell ref="P31:S31"/>
    <mergeCell ref="P32:S32"/>
    <mergeCell ref="H26:I26"/>
    <mergeCell ref="H27:I27"/>
    <mergeCell ref="H28:I28"/>
    <mergeCell ref="P42:S42"/>
    <mergeCell ref="P43:S43"/>
    <mergeCell ref="P33:S33"/>
    <mergeCell ref="P34:S34"/>
    <mergeCell ref="H35:I35"/>
    <mergeCell ref="H36:I36"/>
    <mergeCell ref="H42:I42"/>
    <mergeCell ref="P35:S35"/>
    <mergeCell ref="P36:S36"/>
    <mergeCell ref="P37:S37"/>
    <mergeCell ref="P38:S38"/>
    <mergeCell ref="P39:S39"/>
    <mergeCell ref="P40:S40"/>
    <mergeCell ref="P41:S41"/>
    <mergeCell ref="H37:I37"/>
    <mergeCell ref="H38:I38"/>
    <mergeCell ref="H41:I41"/>
    <mergeCell ref="H40:I40"/>
    <mergeCell ref="H39:I39"/>
  </mergeCells>
  <phoneticPr fontId="1"/>
  <dataValidations xWindow="138" yWindow="398" count="4">
    <dataValidation allowBlank="1" showInputMessage="1" showErrorMessage="1" prompt="最終支払日をご記載ください。複数日記載いただく必要はございません。_x000a_また、未払の場合は【未払（○○支払予定）】とご記載ください。_x000a_なお、日当・運転手当・自家用車車両使用料については、支払証憑の提出は不要です。" sqref="H11:K11"/>
    <dataValidation allowBlank="1" showInputMessage="1" showErrorMessage="1" prompt="様式2の日数とあっているか確認してください。_x000a_" sqref="H19:I37 H39:H42"/>
    <dataValidation allowBlank="1" showInputMessage="1" showErrorMessage="1" prompt="様式5の時間とあっているか確認してください。" sqref="K19:L37 K39:L42"/>
    <dataValidation allowBlank="1" showInputMessage="1" showErrorMessage="1" prompt="様式5の総移動距離とあっているか確認してください。" sqref="N19:N37 N39:N42"/>
  </dataValidations>
  <printOptions horizontalCentered="1"/>
  <pageMargins left="0.78740157480314965" right="0.78740157480314965" top="0.78740157480314965" bottom="0.78740157480314965" header="0.51181102362204722" footer="0.51181102362204722"/>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38"/>
  <sheetViews>
    <sheetView showGridLines="0" zoomScale="70" zoomScaleNormal="70" zoomScaleSheetLayoutView="70" zoomScalePageLayoutView="70" workbookViewId="0">
      <selection activeCell="T7" sqref="T7"/>
    </sheetView>
  </sheetViews>
  <sheetFormatPr defaultColWidth="3.7109375" defaultRowHeight="22.5" customHeight="1"/>
  <cols>
    <col min="1" max="1" width="17.7109375" style="271" customWidth="1"/>
    <col min="2" max="2" width="11.85546875" style="271" customWidth="1"/>
    <col min="3" max="3" width="11.28515625" style="271" customWidth="1"/>
    <col min="4" max="4" width="10" style="271" customWidth="1"/>
    <col min="5" max="5" width="14.140625" style="271" customWidth="1"/>
    <col min="6" max="6" width="5.7109375" style="271" customWidth="1"/>
    <col min="7" max="7" width="6.7109375" style="271" customWidth="1"/>
    <col min="8" max="8" width="12.85546875" style="271" customWidth="1"/>
    <col min="9" max="9" width="13.85546875" style="271" customWidth="1"/>
    <col min="10" max="10" width="7.42578125" style="271" customWidth="1"/>
    <col min="11" max="11" width="6.140625" style="271" customWidth="1"/>
    <col min="12" max="12" width="17.42578125" style="271" customWidth="1"/>
    <col min="13" max="13" width="12.85546875" style="271" customWidth="1"/>
    <col min="14" max="15" width="5.42578125" style="271" customWidth="1"/>
    <col min="16" max="16" width="6.5703125" style="271" customWidth="1"/>
    <col min="17" max="17" width="5.28515625" style="271" customWidth="1"/>
    <col min="18" max="20" width="6.42578125" style="271" bestFit="1" customWidth="1"/>
    <col min="21" max="256" width="3.7109375" style="271"/>
    <col min="257" max="257" width="15" style="271" customWidth="1"/>
    <col min="258" max="258" width="8.28515625" style="271" customWidth="1"/>
    <col min="259" max="259" width="6.7109375" style="271" customWidth="1"/>
    <col min="260" max="260" width="3.42578125" style="271" customWidth="1"/>
    <col min="261" max="261" width="6.5703125" style="271" customWidth="1"/>
    <col min="262" max="262" width="2.85546875" style="271" customWidth="1"/>
    <col min="263" max="263" width="6.7109375" style="271" customWidth="1"/>
    <col min="264" max="264" width="11.42578125" style="271" customWidth="1"/>
    <col min="265" max="266" width="12.7109375" style="271" customWidth="1"/>
    <col min="267" max="267" width="7.28515625" style="271" customWidth="1"/>
    <col min="268" max="268" width="6.7109375" style="271" customWidth="1"/>
    <col min="269" max="269" width="3.7109375" style="271"/>
    <col min="270" max="270" width="6.7109375" style="271" customWidth="1"/>
    <col min="271" max="271" width="3.7109375" style="271"/>
    <col min="272" max="272" width="6.7109375" style="271" customWidth="1"/>
    <col min="273" max="512" width="3.7109375" style="271"/>
    <col min="513" max="513" width="15" style="271" customWidth="1"/>
    <col min="514" max="514" width="8.28515625" style="271" customWidth="1"/>
    <col min="515" max="515" width="6.7109375" style="271" customWidth="1"/>
    <col min="516" max="516" width="3.42578125" style="271" customWidth="1"/>
    <col min="517" max="517" width="6.5703125" style="271" customWidth="1"/>
    <col min="518" max="518" width="2.85546875" style="271" customWidth="1"/>
    <col min="519" max="519" width="6.7109375" style="271" customWidth="1"/>
    <col min="520" max="520" width="11.42578125" style="271" customWidth="1"/>
    <col min="521" max="522" width="12.7109375" style="271" customWidth="1"/>
    <col min="523" max="523" width="7.28515625" style="271" customWidth="1"/>
    <col min="524" max="524" width="6.7109375" style="271" customWidth="1"/>
    <col min="525" max="525" width="3.7109375" style="271"/>
    <col min="526" max="526" width="6.7109375" style="271" customWidth="1"/>
    <col min="527" max="527" width="3.7109375" style="271"/>
    <col min="528" max="528" width="6.7109375" style="271" customWidth="1"/>
    <col min="529" max="768" width="3.7109375" style="271"/>
    <col min="769" max="769" width="15" style="271" customWidth="1"/>
    <col min="770" max="770" width="8.28515625" style="271" customWidth="1"/>
    <col min="771" max="771" width="6.7109375" style="271" customWidth="1"/>
    <col min="772" max="772" width="3.42578125" style="271" customWidth="1"/>
    <col min="773" max="773" width="6.5703125" style="271" customWidth="1"/>
    <col min="774" max="774" width="2.85546875" style="271" customWidth="1"/>
    <col min="775" max="775" width="6.7109375" style="271" customWidth="1"/>
    <col min="776" max="776" width="11.42578125" style="271" customWidth="1"/>
    <col min="777" max="778" width="12.7109375" style="271" customWidth="1"/>
    <col min="779" max="779" width="7.28515625" style="271" customWidth="1"/>
    <col min="780" max="780" width="6.7109375" style="271" customWidth="1"/>
    <col min="781" max="781" width="3.7109375" style="271"/>
    <col min="782" max="782" width="6.7109375" style="271" customWidth="1"/>
    <col min="783" max="783" width="3.7109375" style="271"/>
    <col min="784" max="784" width="6.7109375" style="271" customWidth="1"/>
    <col min="785" max="1024" width="3.7109375" style="271"/>
    <col min="1025" max="1025" width="15" style="271" customWidth="1"/>
    <col min="1026" max="1026" width="8.28515625" style="271" customWidth="1"/>
    <col min="1027" max="1027" width="6.7109375" style="271" customWidth="1"/>
    <col min="1028" max="1028" width="3.42578125" style="271" customWidth="1"/>
    <col min="1029" max="1029" width="6.5703125" style="271" customWidth="1"/>
    <col min="1030" max="1030" width="2.85546875" style="271" customWidth="1"/>
    <col min="1031" max="1031" width="6.7109375" style="271" customWidth="1"/>
    <col min="1032" max="1032" width="11.42578125" style="271" customWidth="1"/>
    <col min="1033" max="1034" width="12.7109375" style="271" customWidth="1"/>
    <col min="1035" max="1035" width="7.28515625" style="271" customWidth="1"/>
    <col min="1036" max="1036" width="6.7109375" style="271" customWidth="1"/>
    <col min="1037" max="1037" width="3.7109375" style="271"/>
    <col min="1038" max="1038" width="6.7109375" style="271" customWidth="1"/>
    <col min="1039" max="1039" width="3.7109375" style="271"/>
    <col min="1040" max="1040" width="6.7109375" style="271" customWidth="1"/>
    <col min="1041" max="1280" width="3.7109375" style="271"/>
    <col min="1281" max="1281" width="15" style="271" customWidth="1"/>
    <col min="1282" max="1282" width="8.28515625" style="271" customWidth="1"/>
    <col min="1283" max="1283" width="6.7109375" style="271" customWidth="1"/>
    <col min="1284" max="1284" width="3.42578125" style="271" customWidth="1"/>
    <col min="1285" max="1285" width="6.5703125" style="271" customWidth="1"/>
    <col min="1286" max="1286" width="2.85546875" style="271" customWidth="1"/>
    <col min="1287" max="1287" width="6.7109375" style="271" customWidth="1"/>
    <col min="1288" max="1288" width="11.42578125" style="271" customWidth="1"/>
    <col min="1289" max="1290" width="12.7109375" style="271" customWidth="1"/>
    <col min="1291" max="1291" width="7.28515625" style="271" customWidth="1"/>
    <col min="1292" max="1292" width="6.7109375" style="271" customWidth="1"/>
    <col min="1293" max="1293" width="3.7109375" style="271"/>
    <col min="1294" max="1294" width="6.7109375" style="271" customWidth="1"/>
    <col min="1295" max="1295" width="3.7109375" style="271"/>
    <col min="1296" max="1296" width="6.7109375" style="271" customWidth="1"/>
    <col min="1297" max="1536" width="3.7109375" style="271"/>
    <col min="1537" max="1537" width="15" style="271" customWidth="1"/>
    <col min="1538" max="1538" width="8.28515625" style="271" customWidth="1"/>
    <col min="1539" max="1539" width="6.7109375" style="271" customWidth="1"/>
    <col min="1540" max="1540" width="3.42578125" style="271" customWidth="1"/>
    <col min="1541" max="1541" width="6.5703125" style="271" customWidth="1"/>
    <col min="1542" max="1542" width="2.85546875" style="271" customWidth="1"/>
    <col min="1543" max="1543" width="6.7109375" style="271" customWidth="1"/>
    <col min="1544" max="1544" width="11.42578125" style="271" customWidth="1"/>
    <col min="1545" max="1546" width="12.7109375" style="271" customWidth="1"/>
    <col min="1547" max="1547" width="7.28515625" style="271" customWidth="1"/>
    <col min="1548" max="1548" width="6.7109375" style="271" customWidth="1"/>
    <col min="1549" max="1549" width="3.7109375" style="271"/>
    <col min="1550" max="1550" width="6.7109375" style="271" customWidth="1"/>
    <col min="1551" max="1551" width="3.7109375" style="271"/>
    <col min="1552" max="1552" width="6.7109375" style="271" customWidth="1"/>
    <col min="1553" max="1792" width="3.7109375" style="271"/>
    <col min="1793" max="1793" width="15" style="271" customWidth="1"/>
    <col min="1794" max="1794" width="8.28515625" style="271" customWidth="1"/>
    <col min="1795" max="1795" width="6.7109375" style="271" customWidth="1"/>
    <col min="1796" max="1796" width="3.42578125" style="271" customWidth="1"/>
    <col min="1797" max="1797" width="6.5703125" style="271" customWidth="1"/>
    <col min="1798" max="1798" width="2.85546875" style="271" customWidth="1"/>
    <col min="1799" max="1799" width="6.7109375" style="271" customWidth="1"/>
    <col min="1800" max="1800" width="11.42578125" style="271" customWidth="1"/>
    <col min="1801" max="1802" width="12.7109375" style="271" customWidth="1"/>
    <col min="1803" max="1803" width="7.28515625" style="271" customWidth="1"/>
    <col min="1804" max="1804" width="6.7109375" style="271" customWidth="1"/>
    <col min="1805" max="1805" width="3.7109375" style="271"/>
    <col min="1806" max="1806" width="6.7109375" style="271" customWidth="1"/>
    <col min="1807" max="1807" width="3.7109375" style="271"/>
    <col min="1808" max="1808" width="6.7109375" style="271" customWidth="1"/>
    <col min="1809" max="2048" width="3.7109375" style="271"/>
    <col min="2049" max="2049" width="15" style="271" customWidth="1"/>
    <col min="2050" max="2050" width="8.28515625" style="271" customWidth="1"/>
    <col min="2051" max="2051" width="6.7109375" style="271" customWidth="1"/>
    <col min="2052" max="2052" width="3.42578125" style="271" customWidth="1"/>
    <col min="2053" max="2053" width="6.5703125" style="271" customWidth="1"/>
    <col min="2054" max="2054" width="2.85546875" style="271" customWidth="1"/>
    <col min="2055" max="2055" width="6.7109375" style="271" customWidth="1"/>
    <col min="2056" max="2056" width="11.42578125" style="271" customWidth="1"/>
    <col min="2057" max="2058" width="12.7109375" style="271" customWidth="1"/>
    <col min="2059" max="2059" width="7.28515625" style="271" customWidth="1"/>
    <col min="2060" max="2060" width="6.7109375" style="271" customWidth="1"/>
    <col min="2061" max="2061" width="3.7109375" style="271"/>
    <col min="2062" max="2062" width="6.7109375" style="271" customWidth="1"/>
    <col min="2063" max="2063" width="3.7109375" style="271"/>
    <col min="2064" max="2064" width="6.7109375" style="271" customWidth="1"/>
    <col min="2065" max="2304" width="3.7109375" style="271"/>
    <col min="2305" max="2305" width="15" style="271" customWidth="1"/>
    <col min="2306" max="2306" width="8.28515625" style="271" customWidth="1"/>
    <col min="2307" max="2307" width="6.7109375" style="271" customWidth="1"/>
    <col min="2308" max="2308" width="3.42578125" style="271" customWidth="1"/>
    <col min="2309" max="2309" width="6.5703125" style="271" customWidth="1"/>
    <col min="2310" max="2310" width="2.85546875" style="271" customWidth="1"/>
    <col min="2311" max="2311" width="6.7109375" style="271" customWidth="1"/>
    <col min="2312" max="2312" width="11.42578125" style="271" customWidth="1"/>
    <col min="2313" max="2314" width="12.7109375" style="271" customWidth="1"/>
    <col min="2315" max="2315" width="7.28515625" style="271" customWidth="1"/>
    <col min="2316" max="2316" width="6.7109375" style="271" customWidth="1"/>
    <col min="2317" max="2317" width="3.7109375" style="271"/>
    <col min="2318" max="2318" width="6.7109375" style="271" customWidth="1"/>
    <col min="2319" max="2319" width="3.7109375" style="271"/>
    <col min="2320" max="2320" width="6.7109375" style="271" customWidth="1"/>
    <col min="2321" max="2560" width="3.7109375" style="271"/>
    <col min="2561" max="2561" width="15" style="271" customWidth="1"/>
    <col min="2562" max="2562" width="8.28515625" style="271" customWidth="1"/>
    <col min="2563" max="2563" width="6.7109375" style="271" customWidth="1"/>
    <col min="2564" max="2564" width="3.42578125" style="271" customWidth="1"/>
    <col min="2565" max="2565" width="6.5703125" style="271" customWidth="1"/>
    <col min="2566" max="2566" width="2.85546875" style="271" customWidth="1"/>
    <col min="2567" max="2567" width="6.7109375" style="271" customWidth="1"/>
    <col min="2568" max="2568" width="11.42578125" style="271" customWidth="1"/>
    <col min="2569" max="2570" width="12.7109375" style="271" customWidth="1"/>
    <col min="2571" max="2571" width="7.28515625" style="271" customWidth="1"/>
    <col min="2572" max="2572" width="6.7109375" style="271" customWidth="1"/>
    <col min="2573" max="2573" width="3.7109375" style="271"/>
    <col min="2574" max="2574" width="6.7109375" style="271" customWidth="1"/>
    <col min="2575" max="2575" width="3.7109375" style="271"/>
    <col min="2576" max="2576" width="6.7109375" style="271" customWidth="1"/>
    <col min="2577" max="2816" width="3.7109375" style="271"/>
    <col min="2817" max="2817" width="15" style="271" customWidth="1"/>
    <col min="2818" max="2818" width="8.28515625" style="271" customWidth="1"/>
    <col min="2819" max="2819" width="6.7109375" style="271" customWidth="1"/>
    <col min="2820" max="2820" width="3.42578125" style="271" customWidth="1"/>
    <col min="2821" max="2821" width="6.5703125" style="271" customWidth="1"/>
    <col min="2822" max="2822" width="2.85546875" style="271" customWidth="1"/>
    <col min="2823" max="2823" width="6.7109375" style="271" customWidth="1"/>
    <col min="2824" max="2824" width="11.42578125" style="271" customWidth="1"/>
    <col min="2825" max="2826" width="12.7109375" style="271" customWidth="1"/>
    <col min="2827" max="2827" width="7.28515625" style="271" customWidth="1"/>
    <col min="2828" max="2828" width="6.7109375" style="271" customWidth="1"/>
    <col min="2829" max="2829" width="3.7109375" style="271"/>
    <col min="2830" max="2830" width="6.7109375" style="271" customWidth="1"/>
    <col min="2831" max="2831" width="3.7109375" style="271"/>
    <col min="2832" max="2832" width="6.7109375" style="271" customWidth="1"/>
    <col min="2833" max="3072" width="3.7109375" style="271"/>
    <col min="3073" max="3073" width="15" style="271" customWidth="1"/>
    <col min="3074" max="3074" width="8.28515625" style="271" customWidth="1"/>
    <col min="3075" max="3075" width="6.7109375" style="271" customWidth="1"/>
    <col min="3076" max="3076" width="3.42578125" style="271" customWidth="1"/>
    <col min="3077" max="3077" width="6.5703125" style="271" customWidth="1"/>
    <col min="3078" max="3078" width="2.85546875" style="271" customWidth="1"/>
    <col min="3079" max="3079" width="6.7109375" style="271" customWidth="1"/>
    <col min="3080" max="3080" width="11.42578125" style="271" customWidth="1"/>
    <col min="3081" max="3082" width="12.7109375" style="271" customWidth="1"/>
    <col min="3083" max="3083" width="7.28515625" style="271" customWidth="1"/>
    <col min="3084" max="3084" width="6.7109375" style="271" customWidth="1"/>
    <col min="3085" max="3085" width="3.7109375" style="271"/>
    <col min="3086" max="3086" width="6.7109375" style="271" customWidth="1"/>
    <col min="3087" max="3087" width="3.7109375" style="271"/>
    <col min="3088" max="3088" width="6.7109375" style="271" customWidth="1"/>
    <col min="3089" max="3328" width="3.7109375" style="271"/>
    <col min="3329" max="3329" width="15" style="271" customWidth="1"/>
    <col min="3330" max="3330" width="8.28515625" style="271" customWidth="1"/>
    <col min="3331" max="3331" width="6.7109375" style="271" customWidth="1"/>
    <col min="3332" max="3332" width="3.42578125" style="271" customWidth="1"/>
    <col min="3333" max="3333" width="6.5703125" style="271" customWidth="1"/>
    <col min="3334" max="3334" width="2.85546875" style="271" customWidth="1"/>
    <col min="3335" max="3335" width="6.7109375" style="271" customWidth="1"/>
    <col min="3336" max="3336" width="11.42578125" style="271" customWidth="1"/>
    <col min="3337" max="3338" width="12.7109375" style="271" customWidth="1"/>
    <col min="3339" max="3339" width="7.28515625" style="271" customWidth="1"/>
    <col min="3340" max="3340" width="6.7109375" style="271" customWidth="1"/>
    <col min="3341" max="3341" width="3.7109375" style="271"/>
    <col min="3342" max="3342" width="6.7109375" style="271" customWidth="1"/>
    <col min="3343" max="3343" width="3.7109375" style="271"/>
    <col min="3344" max="3344" width="6.7109375" style="271" customWidth="1"/>
    <col min="3345" max="3584" width="3.7109375" style="271"/>
    <col min="3585" max="3585" width="15" style="271" customWidth="1"/>
    <col min="3586" max="3586" width="8.28515625" style="271" customWidth="1"/>
    <col min="3587" max="3587" width="6.7109375" style="271" customWidth="1"/>
    <col min="3588" max="3588" width="3.42578125" style="271" customWidth="1"/>
    <col min="3589" max="3589" width="6.5703125" style="271" customWidth="1"/>
    <col min="3590" max="3590" width="2.85546875" style="271" customWidth="1"/>
    <col min="3591" max="3591" width="6.7109375" style="271" customWidth="1"/>
    <col min="3592" max="3592" width="11.42578125" style="271" customWidth="1"/>
    <col min="3593" max="3594" width="12.7109375" style="271" customWidth="1"/>
    <col min="3595" max="3595" width="7.28515625" style="271" customWidth="1"/>
    <col min="3596" max="3596" width="6.7109375" style="271" customWidth="1"/>
    <col min="3597" max="3597" width="3.7109375" style="271"/>
    <col min="3598" max="3598" width="6.7109375" style="271" customWidth="1"/>
    <col min="3599" max="3599" width="3.7109375" style="271"/>
    <col min="3600" max="3600" width="6.7109375" style="271" customWidth="1"/>
    <col min="3601" max="3840" width="3.7109375" style="271"/>
    <col min="3841" max="3841" width="15" style="271" customWidth="1"/>
    <col min="3842" max="3842" width="8.28515625" style="271" customWidth="1"/>
    <col min="3843" max="3843" width="6.7109375" style="271" customWidth="1"/>
    <col min="3844" max="3844" width="3.42578125" style="271" customWidth="1"/>
    <col min="3845" max="3845" width="6.5703125" style="271" customWidth="1"/>
    <col min="3846" max="3846" width="2.85546875" style="271" customWidth="1"/>
    <col min="3847" max="3847" width="6.7109375" style="271" customWidth="1"/>
    <col min="3848" max="3848" width="11.42578125" style="271" customWidth="1"/>
    <col min="3849" max="3850" width="12.7109375" style="271" customWidth="1"/>
    <col min="3851" max="3851" width="7.28515625" style="271" customWidth="1"/>
    <col min="3852" max="3852" width="6.7109375" style="271" customWidth="1"/>
    <col min="3853" max="3853" width="3.7109375" style="271"/>
    <col min="3854" max="3854" width="6.7109375" style="271" customWidth="1"/>
    <col min="3855" max="3855" width="3.7109375" style="271"/>
    <col min="3856" max="3856" width="6.7109375" style="271" customWidth="1"/>
    <col min="3857" max="4096" width="3.7109375" style="271"/>
    <col min="4097" max="4097" width="15" style="271" customWidth="1"/>
    <col min="4098" max="4098" width="8.28515625" style="271" customWidth="1"/>
    <col min="4099" max="4099" width="6.7109375" style="271" customWidth="1"/>
    <col min="4100" max="4100" width="3.42578125" style="271" customWidth="1"/>
    <col min="4101" max="4101" width="6.5703125" style="271" customWidth="1"/>
    <col min="4102" max="4102" width="2.85546875" style="271" customWidth="1"/>
    <col min="4103" max="4103" width="6.7109375" style="271" customWidth="1"/>
    <col min="4104" max="4104" width="11.42578125" style="271" customWidth="1"/>
    <col min="4105" max="4106" width="12.7109375" style="271" customWidth="1"/>
    <col min="4107" max="4107" width="7.28515625" style="271" customWidth="1"/>
    <col min="4108" max="4108" width="6.7109375" style="271" customWidth="1"/>
    <col min="4109" max="4109" width="3.7109375" style="271"/>
    <col min="4110" max="4110" width="6.7109375" style="271" customWidth="1"/>
    <col min="4111" max="4111" width="3.7109375" style="271"/>
    <col min="4112" max="4112" width="6.7109375" style="271" customWidth="1"/>
    <col min="4113" max="4352" width="3.7109375" style="271"/>
    <col min="4353" max="4353" width="15" style="271" customWidth="1"/>
    <col min="4354" max="4354" width="8.28515625" style="271" customWidth="1"/>
    <col min="4355" max="4355" width="6.7109375" style="271" customWidth="1"/>
    <col min="4356" max="4356" width="3.42578125" style="271" customWidth="1"/>
    <col min="4357" max="4357" width="6.5703125" style="271" customWidth="1"/>
    <col min="4358" max="4358" width="2.85546875" style="271" customWidth="1"/>
    <col min="4359" max="4359" width="6.7109375" style="271" customWidth="1"/>
    <col min="4360" max="4360" width="11.42578125" style="271" customWidth="1"/>
    <col min="4361" max="4362" width="12.7109375" style="271" customWidth="1"/>
    <col min="4363" max="4363" width="7.28515625" style="271" customWidth="1"/>
    <col min="4364" max="4364" width="6.7109375" style="271" customWidth="1"/>
    <col min="4365" max="4365" width="3.7109375" style="271"/>
    <col min="4366" max="4366" width="6.7109375" style="271" customWidth="1"/>
    <col min="4367" max="4367" width="3.7109375" style="271"/>
    <col min="4368" max="4368" width="6.7109375" style="271" customWidth="1"/>
    <col min="4369" max="4608" width="3.7109375" style="271"/>
    <col min="4609" max="4609" width="15" style="271" customWidth="1"/>
    <col min="4610" max="4610" width="8.28515625" style="271" customWidth="1"/>
    <col min="4611" max="4611" width="6.7109375" style="271" customWidth="1"/>
    <col min="4612" max="4612" width="3.42578125" style="271" customWidth="1"/>
    <col min="4613" max="4613" width="6.5703125" style="271" customWidth="1"/>
    <col min="4614" max="4614" width="2.85546875" style="271" customWidth="1"/>
    <col min="4615" max="4615" width="6.7109375" style="271" customWidth="1"/>
    <col min="4616" max="4616" width="11.42578125" style="271" customWidth="1"/>
    <col min="4617" max="4618" width="12.7109375" style="271" customWidth="1"/>
    <col min="4619" max="4619" width="7.28515625" style="271" customWidth="1"/>
    <col min="4620" max="4620" width="6.7109375" style="271" customWidth="1"/>
    <col min="4621" max="4621" width="3.7109375" style="271"/>
    <col min="4622" max="4622" width="6.7109375" style="271" customWidth="1"/>
    <col min="4623" max="4623" width="3.7109375" style="271"/>
    <col min="4624" max="4624" width="6.7109375" style="271" customWidth="1"/>
    <col min="4625" max="4864" width="3.7109375" style="271"/>
    <col min="4865" max="4865" width="15" style="271" customWidth="1"/>
    <col min="4866" max="4866" width="8.28515625" style="271" customWidth="1"/>
    <col min="4867" max="4867" width="6.7109375" style="271" customWidth="1"/>
    <col min="4868" max="4868" width="3.42578125" style="271" customWidth="1"/>
    <col min="4869" max="4869" width="6.5703125" style="271" customWidth="1"/>
    <col min="4870" max="4870" width="2.85546875" style="271" customWidth="1"/>
    <col min="4871" max="4871" width="6.7109375" style="271" customWidth="1"/>
    <col min="4872" max="4872" width="11.42578125" style="271" customWidth="1"/>
    <col min="4873" max="4874" width="12.7109375" style="271" customWidth="1"/>
    <col min="4875" max="4875" width="7.28515625" style="271" customWidth="1"/>
    <col min="4876" max="4876" width="6.7109375" style="271" customWidth="1"/>
    <col min="4877" max="4877" width="3.7109375" style="271"/>
    <col min="4878" max="4878" width="6.7109375" style="271" customWidth="1"/>
    <col min="4879" max="4879" width="3.7109375" style="271"/>
    <col min="4880" max="4880" width="6.7109375" style="271" customWidth="1"/>
    <col min="4881" max="5120" width="3.7109375" style="271"/>
    <col min="5121" max="5121" width="15" style="271" customWidth="1"/>
    <col min="5122" max="5122" width="8.28515625" style="271" customWidth="1"/>
    <col min="5123" max="5123" width="6.7109375" style="271" customWidth="1"/>
    <col min="5124" max="5124" width="3.42578125" style="271" customWidth="1"/>
    <col min="5125" max="5125" width="6.5703125" style="271" customWidth="1"/>
    <col min="5126" max="5126" width="2.85546875" style="271" customWidth="1"/>
    <col min="5127" max="5127" width="6.7109375" style="271" customWidth="1"/>
    <col min="5128" max="5128" width="11.42578125" style="271" customWidth="1"/>
    <col min="5129" max="5130" width="12.7109375" style="271" customWidth="1"/>
    <col min="5131" max="5131" width="7.28515625" style="271" customWidth="1"/>
    <col min="5132" max="5132" width="6.7109375" style="271" customWidth="1"/>
    <col min="5133" max="5133" width="3.7109375" style="271"/>
    <col min="5134" max="5134" width="6.7109375" style="271" customWidth="1"/>
    <col min="5135" max="5135" width="3.7109375" style="271"/>
    <col min="5136" max="5136" width="6.7109375" style="271" customWidth="1"/>
    <col min="5137" max="5376" width="3.7109375" style="271"/>
    <col min="5377" max="5377" width="15" style="271" customWidth="1"/>
    <col min="5378" max="5378" width="8.28515625" style="271" customWidth="1"/>
    <col min="5379" max="5379" width="6.7109375" style="271" customWidth="1"/>
    <col min="5380" max="5380" width="3.42578125" style="271" customWidth="1"/>
    <col min="5381" max="5381" width="6.5703125" style="271" customWidth="1"/>
    <col min="5382" max="5382" width="2.85546875" style="271" customWidth="1"/>
    <col min="5383" max="5383" width="6.7109375" style="271" customWidth="1"/>
    <col min="5384" max="5384" width="11.42578125" style="271" customWidth="1"/>
    <col min="5385" max="5386" width="12.7109375" style="271" customWidth="1"/>
    <col min="5387" max="5387" width="7.28515625" style="271" customWidth="1"/>
    <col min="5388" max="5388" width="6.7109375" style="271" customWidth="1"/>
    <col min="5389" max="5389" width="3.7109375" style="271"/>
    <col min="5390" max="5390" width="6.7109375" style="271" customWidth="1"/>
    <col min="5391" max="5391" width="3.7109375" style="271"/>
    <col min="5392" max="5392" width="6.7109375" style="271" customWidth="1"/>
    <col min="5393" max="5632" width="3.7109375" style="271"/>
    <col min="5633" max="5633" width="15" style="271" customWidth="1"/>
    <col min="5634" max="5634" width="8.28515625" style="271" customWidth="1"/>
    <col min="5635" max="5635" width="6.7109375" style="271" customWidth="1"/>
    <col min="5636" max="5636" width="3.42578125" style="271" customWidth="1"/>
    <col min="5637" max="5637" width="6.5703125" style="271" customWidth="1"/>
    <col min="5638" max="5638" width="2.85546875" style="271" customWidth="1"/>
    <col min="5639" max="5639" width="6.7109375" style="271" customWidth="1"/>
    <col min="5640" max="5640" width="11.42578125" style="271" customWidth="1"/>
    <col min="5641" max="5642" width="12.7109375" style="271" customWidth="1"/>
    <col min="5643" max="5643" width="7.28515625" style="271" customWidth="1"/>
    <col min="5644" max="5644" width="6.7109375" style="271" customWidth="1"/>
    <col min="5645" max="5645" width="3.7109375" style="271"/>
    <col min="5646" max="5646" width="6.7109375" style="271" customWidth="1"/>
    <col min="5647" max="5647" width="3.7109375" style="271"/>
    <col min="5648" max="5648" width="6.7109375" style="271" customWidth="1"/>
    <col min="5649" max="5888" width="3.7109375" style="271"/>
    <col min="5889" max="5889" width="15" style="271" customWidth="1"/>
    <col min="5890" max="5890" width="8.28515625" style="271" customWidth="1"/>
    <col min="5891" max="5891" width="6.7109375" style="271" customWidth="1"/>
    <col min="5892" max="5892" width="3.42578125" style="271" customWidth="1"/>
    <col min="5893" max="5893" width="6.5703125" style="271" customWidth="1"/>
    <col min="5894" max="5894" width="2.85546875" style="271" customWidth="1"/>
    <col min="5895" max="5895" width="6.7109375" style="271" customWidth="1"/>
    <col min="5896" max="5896" width="11.42578125" style="271" customWidth="1"/>
    <col min="5897" max="5898" width="12.7109375" style="271" customWidth="1"/>
    <col min="5899" max="5899" width="7.28515625" style="271" customWidth="1"/>
    <col min="5900" max="5900" width="6.7109375" style="271" customWidth="1"/>
    <col min="5901" max="5901" width="3.7109375" style="271"/>
    <col min="5902" max="5902" width="6.7109375" style="271" customWidth="1"/>
    <col min="5903" max="5903" width="3.7109375" style="271"/>
    <col min="5904" max="5904" width="6.7109375" style="271" customWidth="1"/>
    <col min="5905" max="6144" width="3.7109375" style="271"/>
    <col min="6145" max="6145" width="15" style="271" customWidth="1"/>
    <col min="6146" max="6146" width="8.28515625" style="271" customWidth="1"/>
    <col min="6147" max="6147" width="6.7109375" style="271" customWidth="1"/>
    <col min="6148" max="6148" width="3.42578125" style="271" customWidth="1"/>
    <col min="6149" max="6149" width="6.5703125" style="271" customWidth="1"/>
    <col min="6150" max="6150" width="2.85546875" style="271" customWidth="1"/>
    <col min="6151" max="6151" width="6.7109375" style="271" customWidth="1"/>
    <col min="6152" max="6152" width="11.42578125" style="271" customWidth="1"/>
    <col min="6153" max="6154" width="12.7109375" style="271" customWidth="1"/>
    <col min="6155" max="6155" width="7.28515625" style="271" customWidth="1"/>
    <col min="6156" max="6156" width="6.7109375" style="271" customWidth="1"/>
    <col min="6157" max="6157" width="3.7109375" style="271"/>
    <col min="6158" max="6158" width="6.7109375" style="271" customWidth="1"/>
    <col min="6159" max="6159" width="3.7109375" style="271"/>
    <col min="6160" max="6160" width="6.7109375" style="271" customWidth="1"/>
    <col min="6161" max="6400" width="3.7109375" style="271"/>
    <col min="6401" max="6401" width="15" style="271" customWidth="1"/>
    <col min="6402" max="6402" width="8.28515625" style="271" customWidth="1"/>
    <col min="6403" max="6403" width="6.7109375" style="271" customWidth="1"/>
    <col min="6404" max="6404" width="3.42578125" style="271" customWidth="1"/>
    <col min="6405" max="6405" width="6.5703125" style="271" customWidth="1"/>
    <col min="6406" max="6406" width="2.85546875" style="271" customWidth="1"/>
    <col min="6407" max="6407" width="6.7109375" style="271" customWidth="1"/>
    <col min="6408" max="6408" width="11.42578125" style="271" customWidth="1"/>
    <col min="6409" max="6410" width="12.7109375" style="271" customWidth="1"/>
    <col min="6411" max="6411" width="7.28515625" style="271" customWidth="1"/>
    <col min="6412" max="6412" width="6.7109375" style="271" customWidth="1"/>
    <col min="6413" max="6413" width="3.7109375" style="271"/>
    <col min="6414" max="6414" width="6.7109375" style="271" customWidth="1"/>
    <col min="6415" max="6415" width="3.7109375" style="271"/>
    <col min="6416" max="6416" width="6.7109375" style="271" customWidth="1"/>
    <col min="6417" max="6656" width="3.7109375" style="271"/>
    <col min="6657" max="6657" width="15" style="271" customWidth="1"/>
    <col min="6658" max="6658" width="8.28515625" style="271" customWidth="1"/>
    <col min="6659" max="6659" width="6.7109375" style="271" customWidth="1"/>
    <col min="6660" max="6660" width="3.42578125" style="271" customWidth="1"/>
    <col min="6661" max="6661" width="6.5703125" style="271" customWidth="1"/>
    <col min="6662" max="6662" width="2.85546875" style="271" customWidth="1"/>
    <col min="6663" max="6663" width="6.7109375" style="271" customWidth="1"/>
    <col min="6664" max="6664" width="11.42578125" style="271" customWidth="1"/>
    <col min="6665" max="6666" width="12.7109375" style="271" customWidth="1"/>
    <col min="6667" max="6667" width="7.28515625" style="271" customWidth="1"/>
    <col min="6668" max="6668" width="6.7109375" style="271" customWidth="1"/>
    <col min="6669" max="6669" width="3.7109375" style="271"/>
    <col min="6670" max="6670" width="6.7109375" style="271" customWidth="1"/>
    <col min="6671" max="6671" width="3.7109375" style="271"/>
    <col min="6672" max="6672" width="6.7109375" style="271" customWidth="1"/>
    <col min="6673" max="6912" width="3.7109375" style="271"/>
    <col min="6913" max="6913" width="15" style="271" customWidth="1"/>
    <col min="6914" max="6914" width="8.28515625" style="271" customWidth="1"/>
    <col min="6915" max="6915" width="6.7109375" style="271" customWidth="1"/>
    <col min="6916" max="6916" width="3.42578125" style="271" customWidth="1"/>
    <col min="6917" max="6917" width="6.5703125" style="271" customWidth="1"/>
    <col min="6918" max="6918" width="2.85546875" style="271" customWidth="1"/>
    <col min="6919" max="6919" width="6.7109375" style="271" customWidth="1"/>
    <col min="6920" max="6920" width="11.42578125" style="271" customWidth="1"/>
    <col min="6921" max="6922" width="12.7109375" style="271" customWidth="1"/>
    <col min="6923" max="6923" width="7.28515625" style="271" customWidth="1"/>
    <col min="6924" max="6924" width="6.7109375" style="271" customWidth="1"/>
    <col min="6925" max="6925" width="3.7109375" style="271"/>
    <col min="6926" max="6926" width="6.7109375" style="271" customWidth="1"/>
    <col min="6927" max="6927" width="3.7109375" style="271"/>
    <col min="6928" max="6928" width="6.7109375" style="271" customWidth="1"/>
    <col min="6929" max="7168" width="3.7109375" style="271"/>
    <col min="7169" max="7169" width="15" style="271" customWidth="1"/>
    <col min="7170" max="7170" width="8.28515625" style="271" customWidth="1"/>
    <col min="7171" max="7171" width="6.7109375" style="271" customWidth="1"/>
    <col min="7172" max="7172" width="3.42578125" style="271" customWidth="1"/>
    <col min="7173" max="7173" width="6.5703125" style="271" customWidth="1"/>
    <col min="7174" max="7174" width="2.85546875" style="271" customWidth="1"/>
    <col min="7175" max="7175" width="6.7109375" style="271" customWidth="1"/>
    <col min="7176" max="7176" width="11.42578125" style="271" customWidth="1"/>
    <col min="7177" max="7178" width="12.7109375" style="271" customWidth="1"/>
    <col min="7179" max="7179" width="7.28515625" style="271" customWidth="1"/>
    <col min="7180" max="7180" width="6.7109375" style="271" customWidth="1"/>
    <col min="7181" max="7181" width="3.7109375" style="271"/>
    <col min="7182" max="7182" width="6.7109375" style="271" customWidth="1"/>
    <col min="7183" max="7183" width="3.7109375" style="271"/>
    <col min="7184" max="7184" width="6.7109375" style="271" customWidth="1"/>
    <col min="7185" max="7424" width="3.7109375" style="271"/>
    <col min="7425" max="7425" width="15" style="271" customWidth="1"/>
    <col min="7426" max="7426" width="8.28515625" style="271" customWidth="1"/>
    <col min="7427" max="7427" width="6.7109375" style="271" customWidth="1"/>
    <col min="7428" max="7428" width="3.42578125" style="271" customWidth="1"/>
    <col min="7429" max="7429" width="6.5703125" style="271" customWidth="1"/>
    <col min="7430" max="7430" width="2.85546875" style="271" customWidth="1"/>
    <col min="7431" max="7431" width="6.7109375" style="271" customWidth="1"/>
    <col min="7432" max="7432" width="11.42578125" style="271" customWidth="1"/>
    <col min="7433" max="7434" width="12.7109375" style="271" customWidth="1"/>
    <col min="7435" max="7435" width="7.28515625" style="271" customWidth="1"/>
    <col min="7436" max="7436" width="6.7109375" style="271" customWidth="1"/>
    <col min="7437" max="7437" width="3.7109375" style="271"/>
    <col min="7438" max="7438" width="6.7109375" style="271" customWidth="1"/>
    <col min="7439" max="7439" width="3.7109375" style="271"/>
    <col min="7440" max="7440" width="6.7109375" style="271" customWidth="1"/>
    <col min="7441" max="7680" width="3.7109375" style="271"/>
    <col min="7681" max="7681" width="15" style="271" customWidth="1"/>
    <col min="7682" max="7682" width="8.28515625" style="271" customWidth="1"/>
    <col min="7683" max="7683" width="6.7109375" style="271" customWidth="1"/>
    <col min="7684" max="7684" width="3.42578125" style="271" customWidth="1"/>
    <col min="7685" max="7685" width="6.5703125" style="271" customWidth="1"/>
    <col min="7686" max="7686" width="2.85546875" style="271" customWidth="1"/>
    <col min="7687" max="7687" width="6.7109375" style="271" customWidth="1"/>
    <col min="7688" max="7688" width="11.42578125" style="271" customWidth="1"/>
    <col min="7689" max="7690" width="12.7109375" style="271" customWidth="1"/>
    <col min="7691" max="7691" width="7.28515625" style="271" customWidth="1"/>
    <col min="7692" max="7692" width="6.7109375" style="271" customWidth="1"/>
    <col min="7693" max="7693" width="3.7109375" style="271"/>
    <col min="7694" max="7694" width="6.7109375" style="271" customWidth="1"/>
    <col min="7695" max="7695" width="3.7109375" style="271"/>
    <col min="7696" max="7696" width="6.7109375" style="271" customWidth="1"/>
    <col min="7697" max="7936" width="3.7109375" style="271"/>
    <col min="7937" max="7937" width="15" style="271" customWidth="1"/>
    <col min="7938" max="7938" width="8.28515625" style="271" customWidth="1"/>
    <col min="7939" max="7939" width="6.7109375" style="271" customWidth="1"/>
    <col min="7940" max="7940" width="3.42578125" style="271" customWidth="1"/>
    <col min="7941" max="7941" width="6.5703125" style="271" customWidth="1"/>
    <col min="7942" max="7942" width="2.85546875" style="271" customWidth="1"/>
    <col min="7943" max="7943" width="6.7109375" style="271" customWidth="1"/>
    <col min="7944" max="7944" width="11.42578125" style="271" customWidth="1"/>
    <col min="7945" max="7946" width="12.7109375" style="271" customWidth="1"/>
    <col min="7947" max="7947" width="7.28515625" style="271" customWidth="1"/>
    <col min="7948" max="7948" width="6.7109375" style="271" customWidth="1"/>
    <col min="7949" max="7949" width="3.7109375" style="271"/>
    <col min="7950" max="7950" width="6.7109375" style="271" customWidth="1"/>
    <col min="7951" max="7951" width="3.7109375" style="271"/>
    <col min="7952" max="7952" width="6.7109375" style="271" customWidth="1"/>
    <col min="7953" max="8192" width="3.7109375" style="271"/>
    <col min="8193" max="8193" width="15" style="271" customWidth="1"/>
    <col min="8194" max="8194" width="8.28515625" style="271" customWidth="1"/>
    <col min="8195" max="8195" width="6.7109375" style="271" customWidth="1"/>
    <col min="8196" max="8196" width="3.42578125" style="271" customWidth="1"/>
    <col min="8197" max="8197" width="6.5703125" style="271" customWidth="1"/>
    <col min="8198" max="8198" width="2.85546875" style="271" customWidth="1"/>
    <col min="8199" max="8199" width="6.7109375" style="271" customWidth="1"/>
    <col min="8200" max="8200" width="11.42578125" style="271" customWidth="1"/>
    <col min="8201" max="8202" width="12.7109375" style="271" customWidth="1"/>
    <col min="8203" max="8203" width="7.28515625" style="271" customWidth="1"/>
    <col min="8204" max="8204" width="6.7109375" style="271" customWidth="1"/>
    <col min="8205" max="8205" width="3.7109375" style="271"/>
    <col min="8206" max="8206" width="6.7109375" style="271" customWidth="1"/>
    <col min="8207" max="8207" width="3.7109375" style="271"/>
    <col min="8208" max="8208" width="6.7109375" style="271" customWidth="1"/>
    <col min="8209" max="8448" width="3.7109375" style="271"/>
    <col min="8449" max="8449" width="15" style="271" customWidth="1"/>
    <col min="8450" max="8450" width="8.28515625" style="271" customWidth="1"/>
    <col min="8451" max="8451" width="6.7109375" style="271" customWidth="1"/>
    <col min="8452" max="8452" width="3.42578125" style="271" customWidth="1"/>
    <col min="8453" max="8453" width="6.5703125" style="271" customWidth="1"/>
    <col min="8454" max="8454" width="2.85546875" style="271" customWidth="1"/>
    <col min="8455" max="8455" width="6.7109375" style="271" customWidth="1"/>
    <col min="8456" max="8456" width="11.42578125" style="271" customWidth="1"/>
    <col min="8457" max="8458" width="12.7109375" style="271" customWidth="1"/>
    <col min="8459" max="8459" width="7.28515625" style="271" customWidth="1"/>
    <col min="8460" max="8460" width="6.7109375" style="271" customWidth="1"/>
    <col min="8461" max="8461" width="3.7109375" style="271"/>
    <col min="8462" max="8462" width="6.7109375" style="271" customWidth="1"/>
    <col min="8463" max="8463" width="3.7109375" style="271"/>
    <col min="8464" max="8464" width="6.7109375" style="271" customWidth="1"/>
    <col min="8465" max="8704" width="3.7109375" style="271"/>
    <col min="8705" max="8705" width="15" style="271" customWidth="1"/>
    <col min="8706" max="8706" width="8.28515625" style="271" customWidth="1"/>
    <col min="8707" max="8707" width="6.7109375" style="271" customWidth="1"/>
    <col min="8708" max="8708" width="3.42578125" style="271" customWidth="1"/>
    <col min="8709" max="8709" width="6.5703125" style="271" customWidth="1"/>
    <col min="8710" max="8710" width="2.85546875" style="271" customWidth="1"/>
    <col min="8711" max="8711" width="6.7109375" style="271" customWidth="1"/>
    <col min="8712" max="8712" width="11.42578125" style="271" customWidth="1"/>
    <col min="8713" max="8714" width="12.7109375" style="271" customWidth="1"/>
    <col min="8715" max="8715" width="7.28515625" style="271" customWidth="1"/>
    <col min="8716" max="8716" width="6.7109375" style="271" customWidth="1"/>
    <col min="8717" max="8717" width="3.7109375" style="271"/>
    <col min="8718" max="8718" width="6.7109375" style="271" customWidth="1"/>
    <col min="8719" max="8719" width="3.7109375" style="271"/>
    <col min="8720" max="8720" width="6.7109375" style="271" customWidth="1"/>
    <col min="8721" max="8960" width="3.7109375" style="271"/>
    <col min="8961" max="8961" width="15" style="271" customWidth="1"/>
    <col min="8962" max="8962" width="8.28515625" style="271" customWidth="1"/>
    <col min="8963" max="8963" width="6.7109375" style="271" customWidth="1"/>
    <col min="8964" max="8964" width="3.42578125" style="271" customWidth="1"/>
    <col min="8965" max="8965" width="6.5703125" style="271" customWidth="1"/>
    <col min="8966" max="8966" width="2.85546875" style="271" customWidth="1"/>
    <col min="8967" max="8967" width="6.7109375" style="271" customWidth="1"/>
    <col min="8968" max="8968" width="11.42578125" style="271" customWidth="1"/>
    <col min="8969" max="8970" width="12.7109375" style="271" customWidth="1"/>
    <col min="8971" max="8971" width="7.28515625" style="271" customWidth="1"/>
    <col min="8972" max="8972" width="6.7109375" style="271" customWidth="1"/>
    <col min="8973" max="8973" width="3.7109375" style="271"/>
    <col min="8974" max="8974" width="6.7109375" style="271" customWidth="1"/>
    <col min="8975" max="8975" width="3.7109375" style="271"/>
    <col min="8976" max="8976" width="6.7109375" style="271" customWidth="1"/>
    <col min="8977" max="9216" width="3.7109375" style="271"/>
    <col min="9217" max="9217" width="15" style="271" customWidth="1"/>
    <col min="9218" max="9218" width="8.28515625" style="271" customWidth="1"/>
    <col min="9219" max="9219" width="6.7109375" style="271" customWidth="1"/>
    <col min="9220" max="9220" width="3.42578125" style="271" customWidth="1"/>
    <col min="9221" max="9221" width="6.5703125" style="271" customWidth="1"/>
    <col min="9222" max="9222" width="2.85546875" style="271" customWidth="1"/>
    <col min="9223" max="9223" width="6.7109375" style="271" customWidth="1"/>
    <col min="9224" max="9224" width="11.42578125" style="271" customWidth="1"/>
    <col min="9225" max="9226" width="12.7109375" style="271" customWidth="1"/>
    <col min="9227" max="9227" width="7.28515625" style="271" customWidth="1"/>
    <col min="9228" max="9228" width="6.7109375" style="271" customWidth="1"/>
    <col min="9229" max="9229" width="3.7109375" style="271"/>
    <col min="9230" max="9230" width="6.7109375" style="271" customWidth="1"/>
    <col min="9231" max="9231" width="3.7109375" style="271"/>
    <col min="9232" max="9232" width="6.7109375" style="271" customWidth="1"/>
    <col min="9233" max="9472" width="3.7109375" style="271"/>
    <col min="9473" max="9473" width="15" style="271" customWidth="1"/>
    <col min="9474" max="9474" width="8.28515625" style="271" customWidth="1"/>
    <col min="9475" max="9475" width="6.7109375" style="271" customWidth="1"/>
    <col min="9476" max="9476" width="3.42578125" style="271" customWidth="1"/>
    <col min="9477" max="9477" width="6.5703125" style="271" customWidth="1"/>
    <col min="9478" max="9478" width="2.85546875" style="271" customWidth="1"/>
    <col min="9479" max="9479" width="6.7109375" style="271" customWidth="1"/>
    <col min="9480" max="9480" width="11.42578125" style="271" customWidth="1"/>
    <col min="9481" max="9482" width="12.7109375" style="271" customWidth="1"/>
    <col min="9483" max="9483" width="7.28515625" style="271" customWidth="1"/>
    <col min="9484" max="9484" width="6.7109375" style="271" customWidth="1"/>
    <col min="9485" max="9485" width="3.7109375" style="271"/>
    <col min="9486" max="9486" width="6.7109375" style="271" customWidth="1"/>
    <col min="9487" max="9487" width="3.7109375" style="271"/>
    <col min="9488" max="9488" width="6.7109375" style="271" customWidth="1"/>
    <col min="9489" max="9728" width="3.7109375" style="271"/>
    <col min="9729" max="9729" width="15" style="271" customWidth="1"/>
    <col min="9730" max="9730" width="8.28515625" style="271" customWidth="1"/>
    <col min="9731" max="9731" width="6.7109375" style="271" customWidth="1"/>
    <col min="9732" max="9732" width="3.42578125" style="271" customWidth="1"/>
    <col min="9733" max="9733" width="6.5703125" style="271" customWidth="1"/>
    <col min="9734" max="9734" width="2.85546875" style="271" customWidth="1"/>
    <col min="9735" max="9735" width="6.7109375" style="271" customWidth="1"/>
    <col min="9736" max="9736" width="11.42578125" style="271" customWidth="1"/>
    <col min="9737" max="9738" width="12.7109375" style="271" customWidth="1"/>
    <col min="9739" max="9739" width="7.28515625" style="271" customWidth="1"/>
    <col min="9740" max="9740" width="6.7109375" style="271" customWidth="1"/>
    <col min="9741" max="9741" width="3.7109375" style="271"/>
    <col min="9742" max="9742" width="6.7109375" style="271" customWidth="1"/>
    <col min="9743" max="9743" width="3.7109375" style="271"/>
    <col min="9744" max="9744" width="6.7109375" style="271" customWidth="1"/>
    <col min="9745" max="9984" width="3.7109375" style="271"/>
    <col min="9985" max="9985" width="15" style="271" customWidth="1"/>
    <col min="9986" max="9986" width="8.28515625" style="271" customWidth="1"/>
    <col min="9987" max="9987" width="6.7109375" style="271" customWidth="1"/>
    <col min="9988" max="9988" width="3.42578125" style="271" customWidth="1"/>
    <col min="9989" max="9989" width="6.5703125" style="271" customWidth="1"/>
    <col min="9990" max="9990" width="2.85546875" style="271" customWidth="1"/>
    <col min="9991" max="9991" width="6.7109375" style="271" customWidth="1"/>
    <col min="9992" max="9992" width="11.42578125" style="271" customWidth="1"/>
    <col min="9993" max="9994" width="12.7109375" style="271" customWidth="1"/>
    <col min="9995" max="9995" width="7.28515625" style="271" customWidth="1"/>
    <col min="9996" max="9996" width="6.7109375" style="271" customWidth="1"/>
    <col min="9997" max="9997" width="3.7109375" style="271"/>
    <col min="9998" max="9998" width="6.7109375" style="271" customWidth="1"/>
    <col min="9999" max="9999" width="3.7109375" style="271"/>
    <col min="10000" max="10000" width="6.7109375" style="271" customWidth="1"/>
    <col min="10001" max="10240" width="3.7109375" style="271"/>
    <col min="10241" max="10241" width="15" style="271" customWidth="1"/>
    <col min="10242" max="10242" width="8.28515625" style="271" customWidth="1"/>
    <col min="10243" max="10243" width="6.7109375" style="271" customWidth="1"/>
    <col min="10244" max="10244" width="3.42578125" style="271" customWidth="1"/>
    <col min="10245" max="10245" width="6.5703125" style="271" customWidth="1"/>
    <col min="10246" max="10246" width="2.85546875" style="271" customWidth="1"/>
    <col min="10247" max="10247" width="6.7109375" style="271" customWidth="1"/>
    <col min="10248" max="10248" width="11.42578125" style="271" customWidth="1"/>
    <col min="10249" max="10250" width="12.7109375" style="271" customWidth="1"/>
    <col min="10251" max="10251" width="7.28515625" style="271" customWidth="1"/>
    <col min="10252" max="10252" width="6.7109375" style="271" customWidth="1"/>
    <col min="10253" max="10253" width="3.7109375" style="271"/>
    <col min="10254" max="10254" width="6.7109375" style="271" customWidth="1"/>
    <col min="10255" max="10255" width="3.7109375" style="271"/>
    <col min="10256" max="10256" width="6.7109375" style="271" customWidth="1"/>
    <col min="10257" max="10496" width="3.7109375" style="271"/>
    <col min="10497" max="10497" width="15" style="271" customWidth="1"/>
    <col min="10498" max="10498" width="8.28515625" style="271" customWidth="1"/>
    <col min="10499" max="10499" width="6.7109375" style="271" customWidth="1"/>
    <col min="10500" max="10500" width="3.42578125" style="271" customWidth="1"/>
    <col min="10501" max="10501" width="6.5703125" style="271" customWidth="1"/>
    <col min="10502" max="10502" width="2.85546875" style="271" customWidth="1"/>
    <col min="10503" max="10503" width="6.7109375" style="271" customWidth="1"/>
    <col min="10504" max="10504" width="11.42578125" style="271" customWidth="1"/>
    <col min="10505" max="10506" width="12.7109375" style="271" customWidth="1"/>
    <col min="10507" max="10507" width="7.28515625" style="271" customWidth="1"/>
    <col min="10508" max="10508" width="6.7109375" style="271" customWidth="1"/>
    <col min="10509" max="10509" width="3.7109375" style="271"/>
    <col min="10510" max="10510" width="6.7109375" style="271" customWidth="1"/>
    <col min="10511" max="10511" width="3.7109375" style="271"/>
    <col min="10512" max="10512" width="6.7109375" style="271" customWidth="1"/>
    <col min="10513" max="10752" width="3.7109375" style="271"/>
    <col min="10753" max="10753" width="15" style="271" customWidth="1"/>
    <col min="10754" max="10754" width="8.28515625" style="271" customWidth="1"/>
    <col min="10755" max="10755" width="6.7109375" style="271" customWidth="1"/>
    <col min="10756" max="10756" width="3.42578125" style="271" customWidth="1"/>
    <col min="10757" max="10757" width="6.5703125" style="271" customWidth="1"/>
    <col min="10758" max="10758" width="2.85546875" style="271" customWidth="1"/>
    <col min="10759" max="10759" width="6.7109375" style="271" customWidth="1"/>
    <col min="10760" max="10760" width="11.42578125" style="271" customWidth="1"/>
    <col min="10761" max="10762" width="12.7109375" style="271" customWidth="1"/>
    <col min="10763" max="10763" width="7.28515625" style="271" customWidth="1"/>
    <col min="10764" max="10764" width="6.7109375" style="271" customWidth="1"/>
    <col min="10765" max="10765" width="3.7109375" style="271"/>
    <col min="10766" max="10766" width="6.7109375" style="271" customWidth="1"/>
    <col min="10767" max="10767" width="3.7109375" style="271"/>
    <col min="10768" max="10768" width="6.7109375" style="271" customWidth="1"/>
    <col min="10769" max="11008" width="3.7109375" style="271"/>
    <col min="11009" max="11009" width="15" style="271" customWidth="1"/>
    <col min="11010" max="11010" width="8.28515625" style="271" customWidth="1"/>
    <col min="11011" max="11011" width="6.7109375" style="271" customWidth="1"/>
    <col min="11012" max="11012" width="3.42578125" style="271" customWidth="1"/>
    <col min="11013" max="11013" width="6.5703125" style="271" customWidth="1"/>
    <col min="11014" max="11014" width="2.85546875" style="271" customWidth="1"/>
    <col min="11015" max="11015" width="6.7109375" style="271" customWidth="1"/>
    <col min="11016" max="11016" width="11.42578125" style="271" customWidth="1"/>
    <col min="11017" max="11018" width="12.7109375" style="271" customWidth="1"/>
    <col min="11019" max="11019" width="7.28515625" style="271" customWidth="1"/>
    <col min="11020" max="11020" width="6.7109375" style="271" customWidth="1"/>
    <col min="11021" max="11021" width="3.7109375" style="271"/>
    <col min="11022" max="11022" width="6.7109375" style="271" customWidth="1"/>
    <col min="11023" max="11023" width="3.7109375" style="271"/>
    <col min="11024" max="11024" width="6.7109375" style="271" customWidth="1"/>
    <col min="11025" max="11264" width="3.7109375" style="271"/>
    <col min="11265" max="11265" width="15" style="271" customWidth="1"/>
    <col min="11266" max="11266" width="8.28515625" style="271" customWidth="1"/>
    <col min="11267" max="11267" width="6.7109375" style="271" customWidth="1"/>
    <col min="11268" max="11268" width="3.42578125" style="271" customWidth="1"/>
    <col min="11269" max="11269" width="6.5703125" style="271" customWidth="1"/>
    <col min="11270" max="11270" width="2.85546875" style="271" customWidth="1"/>
    <col min="11271" max="11271" width="6.7109375" style="271" customWidth="1"/>
    <col min="11272" max="11272" width="11.42578125" style="271" customWidth="1"/>
    <col min="11273" max="11274" width="12.7109375" style="271" customWidth="1"/>
    <col min="11275" max="11275" width="7.28515625" style="271" customWidth="1"/>
    <col min="11276" max="11276" width="6.7109375" style="271" customWidth="1"/>
    <col min="11277" max="11277" width="3.7109375" style="271"/>
    <col min="11278" max="11278" width="6.7109375" style="271" customWidth="1"/>
    <col min="11279" max="11279" width="3.7109375" style="271"/>
    <col min="11280" max="11280" width="6.7109375" style="271" customWidth="1"/>
    <col min="11281" max="11520" width="3.7109375" style="271"/>
    <col min="11521" max="11521" width="15" style="271" customWidth="1"/>
    <col min="11522" max="11522" width="8.28515625" style="271" customWidth="1"/>
    <col min="11523" max="11523" width="6.7109375" style="271" customWidth="1"/>
    <col min="11524" max="11524" width="3.42578125" style="271" customWidth="1"/>
    <col min="11525" max="11525" width="6.5703125" style="271" customWidth="1"/>
    <col min="11526" max="11526" width="2.85546875" style="271" customWidth="1"/>
    <col min="11527" max="11527" width="6.7109375" style="271" customWidth="1"/>
    <col min="11528" max="11528" width="11.42578125" style="271" customWidth="1"/>
    <col min="11529" max="11530" width="12.7109375" style="271" customWidth="1"/>
    <col min="11531" max="11531" width="7.28515625" style="271" customWidth="1"/>
    <col min="11532" max="11532" width="6.7109375" style="271" customWidth="1"/>
    <col min="11533" max="11533" width="3.7109375" style="271"/>
    <col min="11534" max="11534" width="6.7109375" style="271" customWidth="1"/>
    <col min="11535" max="11535" width="3.7109375" style="271"/>
    <col min="11536" max="11536" width="6.7109375" style="271" customWidth="1"/>
    <col min="11537" max="11776" width="3.7109375" style="271"/>
    <col min="11777" max="11777" width="15" style="271" customWidth="1"/>
    <col min="11778" max="11778" width="8.28515625" style="271" customWidth="1"/>
    <col min="11779" max="11779" width="6.7109375" style="271" customWidth="1"/>
    <col min="11780" max="11780" width="3.42578125" style="271" customWidth="1"/>
    <col min="11781" max="11781" width="6.5703125" style="271" customWidth="1"/>
    <col min="11782" max="11782" width="2.85546875" style="271" customWidth="1"/>
    <col min="11783" max="11783" width="6.7109375" style="271" customWidth="1"/>
    <col min="11784" max="11784" width="11.42578125" style="271" customWidth="1"/>
    <col min="11785" max="11786" width="12.7109375" style="271" customWidth="1"/>
    <col min="11787" max="11787" width="7.28515625" style="271" customWidth="1"/>
    <col min="11788" max="11788" width="6.7109375" style="271" customWidth="1"/>
    <col min="11789" max="11789" width="3.7109375" style="271"/>
    <col min="11790" max="11790" width="6.7109375" style="271" customWidth="1"/>
    <col min="11791" max="11791" width="3.7109375" style="271"/>
    <col min="11792" max="11792" width="6.7109375" style="271" customWidth="1"/>
    <col min="11793" max="12032" width="3.7109375" style="271"/>
    <col min="12033" max="12033" width="15" style="271" customWidth="1"/>
    <col min="12034" max="12034" width="8.28515625" style="271" customWidth="1"/>
    <col min="12035" max="12035" width="6.7109375" style="271" customWidth="1"/>
    <col min="12036" max="12036" width="3.42578125" style="271" customWidth="1"/>
    <col min="12037" max="12037" width="6.5703125" style="271" customWidth="1"/>
    <col min="12038" max="12038" width="2.85546875" style="271" customWidth="1"/>
    <col min="12039" max="12039" width="6.7109375" style="271" customWidth="1"/>
    <col min="12040" max="12040" width="11.42578125" style="271" customWidth="1"/>
    <col min="12041" max="12042" width="12.7109375" style="271" customWidth="1"/>
    <col min="12043" max="12043" width="7.28515625" style="271" customWidth="1"/>
    <col min="12044" max="12044" width="6.7109375" style="271" customWidth="1"/>
    <col min="12045" max="12045" width="3.7109375" style="271"/>
    <col min="12046" max="12046" width="6.7109375" style="271" customWidth="1"/>
    <col min="12047" max="12047" width="3.7109375" style="271"/>
    <col min="12048" max="12048" width="6.7109375" style="271" customWidth="1"/>
    <col min="12049" max="12288" width="3.7109375" style="271"/>
    <col min="12289" max="12289" width="15" style="271" customWidth="1"/>
    <col min="12290" max="12290" width="8.28515625" style="271" customWidth="1"/>
    <col min="12291" max="12291" width="6.7109375" style="271" customWidth="1"/>
    <col min="12292" max="12292" width="3.42578125" style="271" customWidth="1"/>
    <col min="12293" max="12293" width="6.5703125" style="271" customWidth="1"/>
    <col min="12294" max="12294" width="2.85546875" style="271" customWidth="1"/>
    <col min="12295" max="12295" width="6.7109375" style="271" customWidth="1"/>
    <col min="12296" max="12296" width="11.42578125" style="271" customWidth="1"/>
    <col min="12297" max="12298" width="12.7109375" style="271" customWidth="1"/>
    <col min="12299" max="12299" width="7.28515625" style="271" customWidth="1"/>
    <col min="12300" max="12300" width="6.7109375" style="271" customWidth="1"/>
    <col min="12301" max="12301" width="3.7109375" style="271"/>
    <col min="12302" max="12302" width="6.7109375" style="271" customWidth="1"/>
    <col min="12303" max="12303" width="3.7109375" style="271"/>
    <col min="12304" max="12304" width="6.7109375" style="271" customWidth="1"/>
    <col min="12305" max="12544" width="3.7109375" style="271"/>
    <col min="12545" max="12545" width="15" style="271" customWidth="1"/>
    <col min="12546" max="12546" width="8.28515625" style="271" customWidth="1"/>
    <col min="12547" max="12547" width="6.7109375" style="271" customWidth="1"/>
    <col min="12548" max="12548" width="3.42578125" style="271" customWidth="1"/>
    <col min="12549" max="12549" width="6.5703125" style="271" customWidth="1"/>
    <col min="12550" max="12550" width="2.85546875" style="271" customWidth="1"/>
    <col min="12551" max="12551" width="6.7109375" style="271" customWidth="1"/>
    <col min="12552" max="12552" width="11.42578125" style="271" customWidth="1"/>
    <col min="12553" max="12554" width="12.7109375" style="271" customWidth="1"/>
    <col min="12555" max="12555" width="7.28515625" style="271" customWidth="1"/>
    <col min="12556" max="12556" width="6.7109375" style="271" customWidth="1"/>
    <col min="12557" max="12557" width="3.7109375" style="271"/>
    <col min="12558" max="12558" width="6.7109375" style="271" customWidth="1"/>
    <col min="12559" max="12559" width="3.7109375" style="271"/>
    <col min="12560" max="12560" width="6.7109375" style="271" customWidth="1"/>
    <col min="12561" max="12800" width="3.7109375" style="271"/>
    <col min="12801" max="12801" width="15" style="271" customWidth="1"/>
    <col min="12802" max="12802" width="8.28515625" style="271" customWidth="1"/>
    <col min="12803" max="12803" width="6.7109375" style="271" customWidth="1"/>
    <col min="12804" max="12804" width="3.42578125" style="271" customWidth="1"/>
    <col min="12805" max="12805" width="6.5703125" style="271" customWidth="1"/>
    <col min="12806" max="12806" width="2.85546875" style="271" customWidth="1"/>
    <col min="12807" max="12807" width="6.7109375" style="271" customWidth="1"/>
    <col min="12808" max="12808" width="11.42578125" style="271" customWidth="1"/>
    <col min="12809" max="12810" width="12.7109375" style="271" customWidth="1"/>
    <col min="12811" max="12811" width="7.28515625" style="271" customWidth="1"/>
    <col min="12812" max="12812" width="6.7109375" style="271" customWidth="1"/>
    <col min="12813" max="12813" width="3.7109375" style="271"/>
    <col min="12814" max="12814" width="6.7109375" style="271" customWidth="1"/>
    <col min="12815" max="12815" width="3.7109375" style="271"/>
    <col min="12816" max="12816" width="6.7109375" style="271" customWidth="1"/>
    <col min="12817" max="13056" width="3.7109375" style="271"/>
    <col min="13057" max="13057" width="15" style="271" customWidth="1"/>
    <col min="13058" max="13058" width="8.28515625" style="271" customWidth="1"/>
    <col min="13059" max="13059" width="6.7109375" style="271" customWidth="1"/>
    <col min="13060" max="13060" width="3.42578125" style="271" customWidth="1"/>
    <col min="13061" max="13061" width="6.5703125" style="271" customWidth="1"/>
    <col min="13062" max="13062" width="2.85546875" style="271" customWidth="1"/>
    <col min="13063" max="13063" width="6.7109375" style="271" customWidth="1"/>
    <col min="13064" max="13064" width="11.42578125" style="271" customWidth="1"/>
    <col min="13065" max="13066" width="12.7109375" style="271" customWidth="1"/>
    <col min="13067" max="13067" width="7.28515625" style="271" customWidth="1"/>
    <col min="13068" max="13068" width="6.7109375" style="271" customWidth="1"/>
    <col min="13069" max="13069" width="3.7109375" style="271"/>
    <col min="13070" max="13070" width="6.7109375" style="271" customWidth="1"/>
    <col min="13071" max="13071" width="3.7109375" style="271"/>
    <col min="13072" max="13072" width="6.7109375" style="271" customWidth="1"/>
    <col min="13073" max="13312" width="3.7109375" style="271"/>
    <col min="13313" max="13313" width="15" style="271" customWidth="1"/>
    <col min="13314" max="13314" width="8.28515625" style="271" customWidth="1"/>
    <col min="13315" max="13315" width="6.7109375" style="271" customWidth="1"/>
    <col min="13316" max="13316" width="3.42578125" style="271" customWidth="1"/>
    <col min="13317" max="13317" width="6.5703125" style="271" customWidth="1"/>
    <col min="13318" max="13318" width="2.85546875" style="271" customWidth="1"/>
    <col min="13319" max="13319" width="6.7109375" style="271" customWidth="1"/>
    <col min="13320" max="13320" width="11.42578125" style="271" customWidth="1"/>
    <col min="13321" max="13322" width="12.7109375" style="271" customWidth="1"/>
    <col min="13323" max="13323" width="7.28515625" style="271" customWidth="1"/>
    <col min="13324" max="13324" width="6.7109375" style="271" customWidth="1"/>
    <col min="13325" max="13325" width="3.7109375" style="271"/>
    <col min="13326" max="13326" width="6.7109375" style="271" customWidth="1"/>
    <col min="13327" max="13327" width="3.7109375" style="271"/>
    <col min="13328" max="13328" width="6.7109375" style="271" customWidth="1"/>
    <col min="13329" max="13568" width="3.7109375" style="271"/>
    <col min="13569" max="13569" width="15" style="271" customWidth="1"/>
    <col min="13570" max="13570" width="8.28515625" style="271" customWidth="1"/>
    <col min="13571" max="13571" width="6.7109375" style="271" customWidth="1"/>
    <col min="13572" max="13572" width="3.42578125" style="271" customWidth="1"/>
    <col min="13573" max="13573" width="6.5703125" style="271" customWidth="1"/>
    <col min="13574" max="13574" width="2.85546875" style="271" customWidth="1"/>
    <col min="13575" max="13575" width="6.7109375" style="271" customWidth="1"/>
    <col min="13576" max="13576" width="11.42578125" style="271" customWidth="1"/>
    <col min="13577" max="13578" width="12.7109375" style="271" customWidth="1"/>
    <col min="13579" max="13579" width="7.28515625" style="271" customWidth="1"/>
    <col min="13580" max="13580" width="6.7109375" style="271" customWidth="1"/>
    <col min="13581" max="13581" width="3.7109375" style="271"/>
    <col min="13582" max="13582" width="6.7109375" style="271" customWidth="1"/>
    <col min="13583" max="13583" width="3.7109375" style="271"/>
    <col min="13584" max="13584" width="6.7109375" style="271" customWidth="1"/>
    <col min="13585" max="13824" width="3.7109375" style="271"/>
    <col min="13825" max="13825" width="15" style="271" customWidth="1"/>
    <col min="13826" max="13826" width="8.28515625" style="271" customWidth="1"/>
    <col min="13827" max="13827" width="6.7109375" style="271" customWidth="1"/>
    <col min="13828" max="13828" width="3.42578125" style="271" customWidth="1"/>
    <col min="13829" max="13829" width="6.5703125" style="271" customWidth="1"/>
    <col min="13830" max="13830" width="2.85546875" style="271" customWidth="1"/>
    <col min="13831" max="13831" width="6.7109375" style="271" customWidth="1"/>
    <col min="13832" max="13832" width="11.42578125" style="271" customWidth="1"/>
    <col min="13833" max="13834" width="12.7109375" style="271" customWidth="1"/>
    <col min="13835" max="13835" width="7.28515625" style="271" customWidth="1"/>
    <col min="13836" max="13836" width="6.7109375" style="271" customWidth="1"/>
    <col min="13837" max="13837" width="3.7109375" style="271"/>
    <col min="13838" max="13838" width="6.7109375" style="271" customWidth="1"/>
    <col min="13839" max="13839" width="3.7109375" style="271"/>
    <col min="13840" max="13840" width="6.7109375" style="271" customWidth="1"/>
    <col min="13841" max="14080" width="3.7109375" style="271"/>
    <col min="14081" max="14081" width="15" style="271" customWidth="1"/>
    <col min="14082" max="14082" width="8.28515625" style="271" customWidth="1"/>
    <col min="14083" max="14083" width="6.7109375" style="271" customWidth="1"/>
    <col min="14084" max="14084" width="3.42578125" style="271" customWidth="1"/>
    <col min="14085" max="14085" width="6.5703125" style="271" customWidth="1"/>
    <col min="14086" max="14086" width="2.85546875" style="271" customWidth="1"/>
    <col min="14087" max="14087" width="6.7109375" style="271" customWidth="1"/>
    <col min="14088" max="14088" width="11.42578125" style="271" customWidth="1"/>
    <col min="14089" max="14090" width="12.7109375" style="271" customWidth="1"/>
    <col min="14091" max="14091" width="7.28515625" style="271" customWidth="1"/>
    <col min="14092" max="14092" width="6.7109375" style="271" customWidth="1"/>
    <col min="14093" max="14093" width="3.7109375" style="271"/>
    <col min="14094" max="14094" width="6.7109375" style="271" customWidth="1"/>
    <col min="14095" max="14095" width="3.7109375" style="271"/>
    <col min="14096" max="14096" width="6.7109375" style="271" customWidth="1"/>
    <col min="14097" max="14336" width="3.7109375" style="271"/>
    <col min="14337" max="14337" width="15" style="271" customWidth="1"/>
    <col min="14338" max="14338" width="8.28515625" style="271" customWidth="1"/>
    <col min="14339" max="14339" width="6.7109375" style="271" customWidth="1"/>
    <col min="14340" max="14340" width="3.42578125" style="271" customWidth="1"/>
    <col min="14341" max="14341" width="6.5703125" style="271" customWidth="1"/>
    <col min="14342" max="14342" width="2.85546875" style="271" customWidth="1"/>
    <col min="14343" max="14343" width="6.7109375" style="271" customWidth="1"/>
    <col min="14344" max="14344" width="11.42578125" style="271" customWidth="1"/>
    <col min="14345" max="14346" width="12.7109375" style="271" customWidth="1"/>
    <col min="14347" max="14347" width="7.28515625" style="271" customWidth="1"/>
    <col min="14348" max="14348" width="6.7109375" style="271" customWidth="1"/>
    <col min="14349" max="14349" width="3.7109375" style="271"/>
    <col min="14350" max="14350" width="6.7109375" style="271" customWidth="1"/>
    <col min="14351" max="14351" width="3.7109375" style="271"/>
    <col min="14352" max="14352" width="6.7109375" style="271" customWidth="1"/>
    <col min="14353" max="14592" width="3.7109375" style="271"/>
    <col min="14593" max="14593" width="15" style="271" customWidth="1"/>
    <col min="14594" max="14594" width="8.28515625" style="271" customWidth="1"/>
    <col min="14595" max="14595" width="6.7109375" style="271" customWidth="1"/>
    <col min="14596" max="14596" width="3.42578125" style="271" customWidth="1"/>
    <col min="14597" max="14597" width="6.5703125" style="271" customWidth="1"/>
    <col min="14598" max="14598" width="2.85546875" style="271" customWidth="1"/>
    <col min="14599" max="14599" width="6.7109375" style="271" customWidth="1"/>
    <col min="14600" max="14600" width="11.42578125" style="271" customWidth="1"/>
    <col min="14601" max="14602" width="12.7109375" style="271" customWidth="1"/>
    <col min="14603" max="14603" width="7.28515625" style="271" customWidth="1"/>
    <col min="14604" max="14604" width="6.7109375" style="271" customWidth="1"/>
    <col min="14605" max="14605" width="3.7109375" style="271"/>
    <col min="14606" max="14606" width="6.7109375" style="271" customWidth="1"/>
    <col min="14607" max="14607" width="3.7109375" style="271"/>
    <col min="14608" max="14608" width="6.7109375" style="271" customWidth="1"/>
    <col min="14609" max="14848" width="3.7109375" style="271"/>
    <col min="14849" max="14849" width="15" style="271" customWidth="1"/>
    <col min="14850" max="14850" width="8.28515625" style="271" customWidth="1"/>
    <col min="14851" max="14851" width="6.7109375" style="271" customWidth="1"/>
    <col min="14852" max="14852" width="3.42578125" style="271" customWidth="1"/>
    <col min="14853" max="14853" width="6.5703125" style="271" customWidth="1"/>
    <col min="14854" max="14854" width="2.85546875" style="271" customWidth="1"/>
    <col min="14855" max="14855" width="6.7109375" style="271" customWidth="1"/>
    <col min="14856" max="14856" width="11.42578125" style="271" customWidth="1"/>
    <col min="14857" max="14858" width="12.7109375" style="271" customWidth="1"/>
    <col min="14859" max="14859" width="7.28515625" style="271" customWidth="1"/>
    <col min="14860" max="14860" width="6.7109375" style="271" customWidth="1"/>
    <col min="14861" max="14861" width="3.7109375" style="271"/>
    <col min="14862" max="14862" width="6.7109375" style="271" customWidth="1"/>
    <col min="14863" max="14863" width="3.7109375" style="271"/>
    <col min="14864" max="14864" width="6.7109375" style="271" customWidth="1"/>
    <col min="14865" max="15104" width="3.7109375" style="271"/>
    <col min="15105" max="15105" width="15" style="271" customWidth="1"/>
    <col min="15106" max="15106" width="8.28515625" style="271" customWidth="1"/>
    <col min="15107" max="15107" width="6.7109375" style="271" customWidth="1"/>
    <col min="15108" max="15108" width="3.42578125" style="271" customWidth="1"/>
    <col min="15109" max="15109" width="6.5703125" style="271" customWidth="1"/>
    <col min="15110" max="15110" width="2.85546875" style="271" customWidth="1"/>
    <col min="15111" max="15111" width="6.7109375" style="271" customWidth="1"/>
    <col min="15112" max="15112" width="11.42578125" style="271" customWidth="1"/>
    <col min="15113" max="15114" width="12.7109375" style="271" customWidth="1"/>
    <col min="15115" max="15115" width="7.28515625" style="271" customWidth="1"/>
    <col min="15116" max="15116" width="6.7109375" style="271" customWidth="1"/>
    <col min="15117" max="15117" width="3.7109375" style="271"/>
    <col min="15118" max="15118" width="6.7109375" style="271" customWidth="1"/>
    <col min="15119" max="15119" width="3.7109375" style="271"/>
    <col min="15120" max="15120" width="6.7109375" style="271" customWidth="1"/>
    <col min="15121" max="15360" width="3.7109375" style="271"/>
    <col min="15361" max="15361" width="15" style="271" customWidth="1"/>
    <col min="15362" max="15362" width="8.28515625" style="271" customWidth="1"/>
    <col min="15363" max="15363" width="6.7109375" style="271" customWidth="1"/>
    <col min="15364" max="15364" width="3.42578125" style="271" customWidth="1"/>
    <col min="15365" max="15365" width="6.5703125" style="271" customWidth="1"/>
    <col min="15366" max="15366" width="2.85546875" style="271" customWidth="1"/>
    <col min="15367" max="15367" width="6.7109375" style="271" customWidth="1"/>
    <col min="15368" max="15368" width="11.42578125" style="271" customWidth="1"/>
    <col min="15369" max="15370" width="12.7109375" style="271" customWidth="1"/>
    <col min="15371" max="15371" width="7.28515625" style="271" customWidth="1"/>
    <col min="15372" max="15372" width="6.7109375" style="271" customWidth="1"/>
    <col min="15373" max="15373" width="3.7109375" style="271"/>
    <col min="15374" max="15374" width="6.7109375" style="271" customWidth="1"/>
    <col min="15375" max="15375" width="3.7109375" style="271"/>
    <col min="15376" max="15376" width="6.7109375" style="271" customWidth="1"/>
    <col min="15377" max="15616" width="3.7109375" style="271"/>
    <col min="15617" max="15617" width="15" style="271" customWidth="1"/>
    <col min="15618" max="15618" width="8.28515625" style="271" customWidth="1"/>
    <col min="15619" max="15619" width="6.7109375" style="271" customWidth="1"/>
    <col min="15620" max="15620" width="3.42578125" style="271" customWidth="1"/>
    <col min="15621" max="15621" width="6.5703125" style="271" customWidth="1"/>
    <col min="15622" max="15622" width="2.85546875" style="271" customWidth="1"/>
    <col min="15623" max="15623" width="6.7109375" style="271" customWidth="1"/>
    <col min="15624" max="15624" width="11.42578125" style="271" customWidth="1"/>
    <col min="15625" max="15626" width="12.7109375" style="271" customWidth="1"/>
    <col min="15627" max="15627" width="7.28515625" style="271" customWidth="1"/>
    <col min="15628" max="15628" width="6.7109375" style="271" customWidth="1"/>
    <col min="15629" max="15629" width="3.7109375" style="271"/>
    <col min="15630" max="15630" width="6.7109375" style="271" customWidth="1"/>
    <col min="15631" max="15631" width="3.7109375" style="271"/>
    <col min="15632" max="15632" width="6.7109375" style="271" customWidth="1"/>
    <col min="15633" max="15872" width="3.7109375" style="271"/>
    <col min="15873" max="15873" width="15" style="271" customWidth="1"/>
    <col min="15874" max="15874" width="8.28515625" style="271" customWidth="1"/>
    <col min="15875" max="15875" width="6.7109375" style="271" customWidth="1"/>
    <col min="15876" max="15876" width="3.42578125" style="271" customWidth="1"/>
    <col min="15877" max="15877" width="6.5703125" style="271" customWidth="1"/>
    <col min="15878" max="15878" width="2.85546875" style="271" customWidth="1"/>
    <col min="15879" max="15879" width="6.7109375" style="271" customWidth="1"/>
    <col min="15880" max="15880" width="11.42578125" style="271" customWidth="1"/>
    <col min="15881" max="15882" width="12.7109375" style="271" customWidth="1"/>
    <col min="15883" max="15883" width="7.28515625" style="271" customWidth="1"/>
    <col min="15884" max="15884" width="6.7109375" style="271" customWidth="1"/>
    <col min="15885" max="15885" width="3.7109375" style="271"/>
    <col min="15886" max="15886" width="6.7109375" style="271" customWidth="1"/>
    <col min="15887" max="15887" width="3.7109375" style="271"/>
    <col min="15888" max="15888" width="6.7109375" style="271" customWidth="1"/>
    <col min="15889" max="16128" width="3.7109375" style="271"/>
    <col min="16129" max="16129" width="15" style="271" customWidth="1"/>
    <col min="16130" max="16130" width="8.28515625" style="271" customWidth="1"/>
    <col min="16131" max="16131" width="6.7109375" style="271" customWidth="1"/>
    <col min="16132" max="16132" width="3.42578125" style="271" customWidth="1"/>
    <col min="16133" max="16133" width="6.5703125" style="271" customWidth="1"/>
    <col min="16134" max="16134" width="2.85546875" style="271" customWidth="1"/>
    <col min="16135" max="16135" width="6.7109375" style="271" customWidth="1"/>
    <col min="16136" max="16136" width="11.42578125" style="271" customWidth="1"/>
    <col min="16137" max="16138" width="12.7109375" style="271" customWidth="1"/>
    <col min="16139" max="16139" width="7.28515625" style="271" customWidth="1"/>
    <col min="16140" max="16140" width="6.7109375" style="271" customWidth="1"/>
    <col min="16141" max="16141" width="3.7109375" style="271"/>
    <col min="16142" max="16142" width="6.7109375" style="271" customWidth="1"/>
    <col min="16143" max="16143" width="3.7109375" style="271"/>
    <col min="16144" max="16144" width="6.7109375" style="271" customWidth="1"/>
    <col min="16145" max="16384" width="3.7109375" style="271"/>
  </cols>
  <sheetData>
    <row r="1" spans="1:17" s="627" customFormat="1" ht="77.25" customHeight="1"/>
    <row r="2" spans="1:17" ht="22.5" customHeight="1">
      <c r="A2" s="270" t="s">
        <v>166</v>
      </c>
    </row>
    <row r="3" spans="1:17" ht="22.5" customHeight="1">
      <c r="A3" s="1372" t="s">
        <v>328</v>
      </c>
      <c r="B3" s="1372"/>
      <c r="C3" s="1372"/>
      <c r="D3" s="1372"/>
      <c r="E3" s="1372"/>
      <c r="F3" s="1372"/>
      <c r="G3" s="1372"/>
      <c r="H3" s="1372"/>
      <c r="I3" s="1372"/>
      <c r="J3" s="1372"/>
      <c r="K3" s="1372"/>
      <c r="L3" s="1372"/>
      <c r="M3" s="1372"/>
      <c r="N3" s="1372"/>
      <c r="O3" s="1372"/>
      <c r="P3" s="1372"/>
      <c r="Q3" s="672"/>
    </row>
    <row r="4" spans="1:17" ht="22.5" customHeight="1">
      <c r="A4" s="1372"/>
      <c r="B4" s="1372"/>
      <c r="C4" s="1372"/>
      <c r="D4" s="1372"/>
      <c r="E4" s="1372"/>
      <c r="F4" s="1372"/>
      <c r="G4" s="1372"/>
      <c r="H4" s="1372"/>
      <c r="I4" s="1372"/>
      <c r="J4" s="1372"/>
      <c r="K4" s="1372"/>
      <c r="L4" s="1372"/>
      <c r="M4" s="1372"/>
      <c r="N4" s="1372"/>
      <c r="O4" s="1372"/>
      <c r="P4" s="1372"/>
      <c r="Q4" s="672"/>
    </row>
    <row r="5" spans="1:17" s="273" customFormat="1" ht="22.5" customHeight="1">
      <c r="A5" s="272"/>
      <c r="H5" s="272"/>
      <c r="L5" s="286" t="s">
        <v>184</v>
      </c>
      <c r="M5" s="1377">
        <v>45232</v>
      </c>
      <c r="N5" s="1377"/>
      <c r="O5" s="1377"/>
      <c r="P5" s="1377"/>
    </row>
    <row r="6" spans="1:17" s="273" customFormat="1" ht="22.5" customHeight="1">
      <c r="A6" s="272"/>
      <c r="H6" s="272"/>
      <c r="I6" s="272"/>
      <c r="L6" s="272"/>
      <c r="O6" s="272"/>
      <c r="P6" s="272"/>
    </row>
    <row r="7" spans="1:17" ht="22.5" customHeight="1">
      <c r="A7" s="274"/>
      <c r="I7" s="275" t="s">
        <v>167</v>
      </c>
      <c r="J7" s="1378" t="str">
        <f>'【様式７】 '!O35</f>
        <v>東京都○○区●●1-2-34</v>
      </c>
      <c r="K7" s="1378"/>
      <c r="L7" s="1378"/>
      <c r="M7" s="1378"/>
      <c r="N7" s="1378"/>
      <c r="O7" s="1378"/>
      <c r="P7" s="643"/>
    </row>
    <row r="8" spans="1:17" ht="22.5" customHeight="1">
      <c r="A8" s="274"/>
      <c r="I8" s="275" t="s">
        <v>168</v>
      </c>
      <c r="J8" s="1378" t="str">
        <f>'【様式７】 '!O36</f>
        <v>ABC交響楽団</v>
      </c>
      <c r="K8" s="1378"/>
      <c r="L8" s="1378"/>
      <c r="M8" s="1378"/>
      <c r="N8" s="1378"/>
      <c r="O8" s="1378"/>
      <c r="P8" s="643" t="s">
        <v>251</v>
      </c>
    </row>
    <row r="9" spans="1:17" ht="22.5" customHeight="1">
      <c r="A9" s="274"/>
      <c r="I9" s="275" t="s">
        <v>161</v>
      </c>
      <c r="J9" s="1378" t="str">
        <f>'【様式７】 '!O37</f>
        <v>○○　●●●</v>
      </c>
      <c r="K9" s="1378"/>
      <c r="L9" s="1378"/>
      <c r="M9" s="1378"/>
      <c r="N9" s="1378"/>
      <c r="O9" s="1378"/>
      <c r="P9" s="643"/>
    </row>
    <row r="10" spans="1:17" ht="22.5" customHeight="1">
      <c r="A10" s="274"/>
      <c r="D10" s="274"/>
      <c r="E10" s="274"/>
      <c r="F10" s="275"/>
      <c r="G10" s="275"/>
      <c r="H10" s="274"/>
      <c r="I10" s="274"/>
      <c r="J10" s="274"/>
      <c r="K10" s="274"/>
      <c r="L10" s="274"/>
      <c r="M10" s="274"/>
      <c r="N10" s="274"/>
    </row>
    <row r="11" spans="1:17" ht="22.5" customHeight="1">
      <c r="A11" s="274"/>
      <c r="E11" s="1362">
        <v>45224</v>
      </c>
      <c r="F11" s="1362"/>
      <c r="G11" s="1362"/>
      <c r="H11" s="451" t="s">
        <v>250</v>
      </c>
      <c r="I11" s="484"/>
      <c r="J11" s="484"/>
      <c r="K11" s="484"/>
    </row>
    <row r="12" spans="1:17" ht="22.5" customHeight="1">
      <c r="C12" s="276"/>
      <c r="D12" s="276"/>
      <c r="E12" s="276"/>
      <c r="F12" s="276"/>
      <c r="M12" s="276"/>
    </row>
    <row r="13" spans="1:17" ht="22.5" customHeight="1" thickBot="1">
      <c r="B13" s="277"/>
      <c r="C13" s="278"/>
      <c r="D13" s="278"/>
      <c r="E13" s="278"/>
      <c r="F13" s="278"/>
      <c r="G13" s="277"/>
      <c r="H13" s="277"/>
      <c r="I13" s="533" t="s">
        <v>330</v>
      </c>
      <c r="J13" s="1389">
        <f>N38</f>
        <v>280430</v>
      </c>
      <c r="K13" s="1389"/>
      <c r="L13" s="1389"/>
      <c r="M13" s="491" t="s">
        <v>185</v>
      </c>
      <c r="N13" s="277"/>
    </row>
    <row r="14" spans="1:17" ht="15" customHeight="1">
      <c r="D14" s="471"/>
      <c r="E14" s="471"/>
      <c r="F14" s="471"/>
      <c r="G14" s="471"/>
      <c r="H14" s="472"/>
      <c r="I14" s="473"/>
      <c r="J14" s="473"/>
      <c r="K14" s="473"/>
      <c r="L14" s="473"/>
      <c r="M14" s="473"/>
      <c r="N14" s="473"/>
    </row>
    <row r="15" spans="1:17" ht="22.5" customHeight="1">
      <c r="A15" s="448" t="s">
        <v>163</v>
      </c>
      <c r="B15" s="276"/>
      <c r="C15" s="276"/>
      <c r="D15" s="474"/>
      <c r="E15" s="276"/>
      <c r="F15" s="276"/>
      <c r="G15" s="276"/>
      <c r="J15" s="276"/>
      <c r="K15" s="276"/>
      <c r="M15" s="276"/>
      <c r="N15" s="276"/>
      <c r="O15" s="279"/>
      <c r="P15" s="279"/>
    </row>
    <row r="16" spans="1:17" ht="36.75" customHeight="1">
      <c r="A16" s="1406" t="s">
        <v>234</v>
      </c>
      <c r="B16" s="1419" t="s">
        <v>169</v>
      </c>
      <c r="C16" s="1410"/>
      <c r="D16" s="1410"/>
      <c r="E16" s="1411"/>
      <c r="F16" s="1345" t="s">
        <v>301</v>
      </c>
      <c r="G16" s="1410"/>
      <c r="H16" s="1411"/>
      <c r="I16" s="1345" t="s">
        <v>302</v>
      </c>
      <c r="J16" s="1410"/>
      <c r="K16" s="1411"/>
      <c r="L16" s="1345" t="s">
        <v>303</v>
      </c>
      <c r="M16" s="1346"/>
      <c r="N16" s="1380" t="s">
        <v>307</v>
      </c>
      <c r="O16" s="1381"/>
      <c r="P16" s="1382"/>
    </row>
    <row r="17" spans="1:19" ht="24.75" customHeight="1">
      <c r="A17" s="1407"/>
      <c r="B17" s="590" t="s">
        <v>9</v>
      </c>
      <c r="C17" s="1420" t="s">
        <v>170</v>
      </c>
      <c r="D17" s="1421"/>
      <c r="E17" s="1408" t="s">
        <v>8</v>
      </c>
      <c r="F17" s="1424">
        <v>1100</v>
      </c>
      <c r="G17" s="1425"/>
      <c r="H17" s="1347" t="s">
        <v>8</v>
      </c>
      <c r="I17" s="1412">
        <v>1070</v>
      </c>
      <c r="J17" s="1413" t="s">
        <v>8</v>
      </c>
      <c r="K17" s="1414"/>
      <c r="L17" s="1375">
        <v>37</v>
      </c>
      <c r="M17" s="1347" t="s">
        <v>8</v>
      </c>
      <c r="N17" s="1383"/>
      <c r="O17" s="1384"/>
      <c r="P17" s="1385"/>
    </row>
    <row r="18" spans="1:19" ht="24.75" customHeight="1">
      <c r="A18" s="1407"/>
      <c r="B18" s="589">
        <v>35650</v>
      </c>
      <c r="C18" s="1422">
        <v>5200</v>
      </c>
      <c r="D18" s="1423"/>
      <c r="E18" s="1408"/>
      <c r="F18" s="1426"/>
      <c r="G18" s="1427"/>
      <c r="H18" s="1379"/>
      <c r="I18" s="1412"/>
      <c r="J18" s="1413"/>
      <c r="K18" s="1414"/>
      <c r="L18" s="1376"/>
      <c r="M18" s="1379"/>
      <c r="N18" s="1383"/>
      <c r="O18" s="1384"/>
      <c r="P18" s="1385"/>
    </row>
    <row r="19" spans="1:19" ht="30.75" customHeight="1">
      <c r="A19" s="1407"/>
      <c r="B19" s="609" t="s">
        <v>249</v>
      </c>
      <c r="C19" s="628" t="s">
        <v>248</v>
      </c>
      <c r="D19" s="629" t="s">
        <v>249</v>
      </c>
      <c r="E19" s="1409"/>
      <c r="F19" s="1373" t="s">
        <v>171</v>
      </c>
      <c r="G19" s="1374"/>
      <c r="H19" s="1348"/>
      <c r="I19" s="609" t="s">
        <v>86</v>
      </c>
      <c r="J19" s="1415"/>
      <c r="K19" s="1416"/>
      <c r="L19" s="609" t="s">
        <v>304</v>
      </c>
      <c r="M19" s="1348"/>
      <c r="N19" s="1386"/>
      <c r="O19" s="1387"/>
      <c r="P19" s="1388"/>
      <c r="R19" s="489" t="s">
        <v>268</v>
      </c>
      <c r="S19" s="489"/>
    </row>
    <row r="20" spans="1:19" ht="22.5" customHeight="1">
      <c r="A20" s="565" t="s">
        <v>374</v>
      </c>
      <c r="B20" s="611">
        <v>2</v>
      </c>
      <c r="C20" s="612">
        <v>2</v>
      </c>
      <c r="D20" s="613">
        <v>1</v>
      </c>
      <c r="E20" s="640">
        <f t="shared" ref="E20:E37" si="0">(B20*$B$18)+(C20*D20*$C$18)</f>
        <v>81700</v>
      </c>
      <c r="F20" s="1314">
        <v>2</v>
      </c>
      <c r="G20" s="1315"/>
      <c r="H20" s="637">
        <f>IFERROR((F20*$F$17), "")</f>
        <v>2200</v>
      </c>
      <c r="I20" s="486"/>
      <c r="J20" s="1417">
        <f>IFERROR((I20*$I$17), "")</f>
        <v>0</v>
      </c>
      <c r="K20" s="1418"/>
      <c r="L20" s="622"/>
      <c r="M20" s="634">
        <f>IFERROR((L20*$L$17), "")</f>
        <v>0</v>
      </c>
      <c r="N20" s="1428">
        <f>IFERROR(E20+H20+J20+M20, "")</f>
        <v>83900</v>
      </c>
      <c r="O20" s="1428"/>
      <c r="P20" s="1429"/>
      <c r="R20" s="489">
        <f>IFERROR(VLOOKUP(A20,【様式２】!$C$17:$AP$40,40,FALSE),"")</f>
        <v>2</v>
      </c>
      <c r="S20" s="489" t="b">
        <f>IFERROR(EXACT(F20,R20), "")</f>
        <v>1</v>
      </c>
    </row>
    <row r="21" spans="1:19" ht="22.5" customHeight="1">
      <c r="A21" s="565" t="s">
        <v>377</v>
      </c>
      <c r="B21" s="614">
        <v>1</v>
      </c>
      <c r="C21" s="615">
        <v>2</v>
      </c>
      <c r="D21" s="615">
        <v>2</v>
      </c>
      <c r="E21" s="641">
        <f t="shared" si="0"/>
        <v>56450</v>
      </c>
      <c r="F21" s="1314">
        <v>2</v>
      </c>
      <c r="G21" s="1315"/>
      <c r="H21" s="638">
        <f t="shared" ref="H21:H37" si="1">IFERROR((F21*$F$17), "")</f>
        <v>2200</v>
      </c>
      <c r="I21" s="487"/>
      <c r="J21" s="1392">
        <f t="shared" ref="J21:J36" si="2">IFERROR((I21*$I$17), "")</f>
        <v>0</v>
      </c>
      <c r="K21" s="1393"/>
      <c r="L21" s="622"/>
      <c r="M21" s="635">
        <f t="shared" ref="M21:M37" si="3">IFERROR((L21*$L$17), "")</f>
        <v>0</v>
      </c>
      <c r="N21" s="1398">
        <f t="shared" ref="N21:N37" si="4">IFERROR(E21+H21+J21+M21, "")</f>
        <v>58650</v>
      </c>
      <c r="O21" s="1399"/>
      <c r="P21" s="1400"/>
      <c r="R21" s="489">
        <f>IFERROR(VLOOKUP(A21,【様式２】!$C$17:$AP$40,40,FALSE),"")</f>
        <v>2</v>
      </c>
      <c r="S21" s="489" t="b">
        <f t="shared" ref="S21:S37" si="5">IFERROR(EXACT(F21,R21), "")</f>
        <v>1</v>
      </c>
    </row>
    <row r="22" spans="1:19" ht="22.5" customHeight="1">
      <c r="A22" s="565" t="s">
        <v>369</v>
      </c>
      <c r="B22" s="614"/>
      <c r="C22" s="615">
        <v>2</v>
      </c>
      <c r="D22" s="615">
        <v>3</v>
      </c>
      <c r="E22" s="641">
        <f t="shared" si="0"/>
        <v>31200</v>
      </c>
      <c r="F22" s="1314">
        <v>2</v>
      </c>
      <c r="G22" s="1315"/>
      <c r="H22" s="638">
        <f t="shared" si="1"/>
        <v>2200</v>
      </c>
      <c r="I22" s="487"/>
      <c r="J22" s="1392">
        <f t="shared" si="2"/>
        <v>0</v>
      </c>
      <c r="K22" s="1393"/>
      <c r="L22" s="622"/>
      <c r="M22" s="635">
        <f t="shared" si="3"/>
        <v>0</v>
      </c>
      <c r="N22" s="1398">
        <f t="shared" si="4"/>
        <v>33400</v>
      </c>
      <c r="O22" s="1399"/>
      <c r="P22" s="1400"/>
      <c r="R22" s="489">
        <f>IFERROR(VLOOKUP(A22,【様式２】!$C$17:$AP$40,40,FALSE),"")</f>
        <v>2</v>
      </c>
      <c r="S22" s="489" t="b">
        <f t="shared" si="5"/>
        <v>1</v>
      </c>
    </row>
    <row r="23" spans="1:19" ht="22.5" customHeight="1">
      <c r="A23" s="565" t="s">
        <v>382</v>
      </c>
      <c r="B23" s="614"/>
      <c r="C23" s="615">
        <v>2</v>
      </c>
      <c r="D23" s="615">
        <v>3</v>
      </c>
      <c r="E23" s="641">
        <f t="shared" si="0"/>
        <v>31200</v>
      </c>
      <c r="F23" s="1314">
        <v>2</v>
      </c>
      <c r="G23" s="1315"/>
      <c r="H23" s="638">
        <f t="shared" si="1"/>
        <v>2200</v>
      </c>
      <c r="I23" s="487"/>
      <c r="J23" s="1392">
        <f t="shared" si="2"/>
        <v>0</v>
      </c>
      <c r="K23" s="1393"/>
      <c r="L23" s="622"/>
      <c r="M23" s="635">
        <f t="shared" si="3"/>
        <v>0</v>
      </c>
      <c r="N23" s="1398">
        <f t="shared" si="4"/>
        <v>33400</v>
      </c>
      <c r="O23" s="1399"/>
      <c r="P23" s="1400"/>
      <c r="R23" s="489">
        <f>IFERROR(VLOOKUP(A23,【様式２】!$C$17:$AP$40,40,FALSE),"")</f>
        <v>2</v>
      </c>
      <c r="S23" s="489" t="b">
        <f t="shared" si="5"/>
        <v>1</v>
      </c>
    </row>
    <row r="24" spans="1:19" ht="22.5" customHeight="1">
      <c r="A24" s="565" t="s">
        <v>372</v>
      </c>
      <c r="B24" s="614"/>
      <c r="C24" s="615">
        <v>2</v>
      </c>
      <c r="D24" s="615">
        <v>3</v>
      </c>
      <c r="E24" s="641">
        <f t="shared" si="0"/>
        <v>31200</v>
      </c>
      <c r="F24" s="1314">
        <v>2</v>
      </c>
      <c r="G24" s="1315"/>
      <c r="H24" s="638">
        <f t="shared" si="1"/>
        <v>2200</v>
      </c>
      <c r="I24" s="487"/>
      <c r="J24" s="1392">
        <f t="shared" si="2"/>
        <v>0</v>
      </c>
      <c r="K24" s="1393"/>
      <c r="L24" s="622"/>
      <c r="M24" s="635">
        <f t="shared" si="3"/>
        <v>0</v>
      </c>
      <c r="N24" s="1398">
        <f t="shared" si="4"/>
        <v>33400</v>
      </c>
      <c r="O24" s="1399"/>
      <c r="P24" s="1400"/>
      <c r="R24" s="489">
        <f>IFERROR(VLOOKUP(A24,【様式２】!$C$17:$AP$40,40,FALSE),"")</f>
        <v>2</v>
      </c>
      <c r="S24" s="489" t="b">
        <f t="shared" si="5"/>
        <v>1</v>
      </c>
    </row>
    <row r="25" spans="1:19" ht="22.5" customHeight="1">
      <c r="A25" s="749" t="s">
        <v>385</v>
      </c>
      <c r="B25" s="614"/>
      <c r="C25" s="615">
        <v>2</v>
      </c>
      <c r="D25" s="615">
        <v>3</v>
      </c>
      <c r="E25" s="641">
        <f t="shared" si="0"/>
        <v>31200</v>
      </c>
      <c r="F25" s="1314">
        <v>2</v>
      </c>
      <c r="G25" s="1315"/>
      <c r="H25" s="638">
        <f t="shared" si="1"/>
        <v>2200</v>
      </c>
      <c r="I25" s="487">
        <v>4</v>
      </c>
      <c r="J25" s="1392">
        <f t="shared" si="2"/>
        <v>4280</v>
      </c>
      <c r="K25" s="1393"/>
      <c r="L25" s="622"/>
      <c r="M25" s="635">
        <f t="shared" si="3"/>
        <v>0</v>
      </c>
      <c r="N25" s="1398">
        <f t="shared" si="4"/>
        <v>37680</v>
      </c>
      <c r="O25" s="1399"/>
      <c r="P25" s="1400"/>
      <c r="R25" s="489">
        <f>IFERROR(VLOOKUP(A25,【様式２】!$C$17:$AP$40,40,FALSE),"")</f>
        <v>2</v>
      </c>
      <c r="S25" s="489" t="b">
        <f t="shared" si="5"/>
        <v>1</v>
      </c>
    </row>
    <row r="26" spans="1:19" ht="22.5" customHeight="1">
      <c r="A26" s="748"/>
      <c r="B26" s="614"/>
      <c r="C26" s="615"/>
      <c r="D26" s="615"/>
      <c r="E26" s="641">
        <f t="shared" si="0"/>
        <v>0</v>
      </c>
      <c r="F26" s="1314"/>
      <c r="G26" s="1315"/>
      <c r="H26" s="638">
        <f t="shared" si="1"/>
        <v>0</v>
      </c>
      <c r="I26" s="487"/>
      <c r="J26" s="1392">
        <f t="shared" si="2"/>
        <v>0</v>
      </c>
      <c r="K26" s="1393"/>
      <c r="L26" s="622"/>
      <c r="M26" s="635">
        <f t="shared" si="3"/>
        <v>0</v>
      </c>
      <c r="N26" s="1398">
        <f t="shared" si="4"/>
        <v>0</v>
      </c>
      <c r="O26" s="1399"/>
      <c r="P26" s="1400"/>
      <c r="R26" s="489" t="str">
        <f>IFERROR(VLOOKUP(A26,【様式２】!$C$17:$AP$40,40,FALSE),"")</f>
        <v/>
      </c>
      <c r="S26" s="489" t="b">
        <f t="shared" si="5"/>
        <v>1</v>
      </c>
    </row>
    <row r="27" spans="1:19" ht="22.5" customHeight="1">
      <c r="A27" s="535"/>
      <c r="B27" s="614"/>
      <c r="C27" s="615"/>
      <c r="D27" s="615"/>
      <c r="E27" s="641">
        <f t="shared" si="0"/>
        <v>0</v>
      </c>
      <c r="F27" s="1314"/>
      <c r="G27" s="1315"/>
      <c r="H27" s="638">
        <f>IFERROR((F27*$F$17), "")</f>
        <v>0</v>
      </c>
      <c r="I27" s="487"/>
      <c r="J27" s="1392">
        <f t="shared" si="2"/>
        <v>0</v>
      </c>
      <c r="K27" s="1393"/>
      <c r="L27" s="622"/>
      <c r="M27" s="635">
        <f t="shared" si="3"/>
        <v>0</v>
      </c>
      <c r="N27" s="1398">
        <f t="shared" si="4"/>
        <v>0</v>
      </c>
      <c r="O27" s="1399"/>
      <c r="P27" s="1400"/>
      <c r="R27" s="489" t="str">
        <f>IFERROR(VLOOKUP(A27,【様式２】!$C$17:$AP$40,40,FALSE),"")</f>
        <v/>
      </c>
      <c r="S27" s="489" t="b">
        <f t="shared" si="5"/>
        <v>1</v>
      </c>
    </row>
    <row r="28" spans="1:19" ht="22.5" customHeight="1">
      <c r="A28" s="535"/>
      <c r="B28" s="614"/>
      <c r="C28" s="615"/>
      <c r="D28" s="615"/>
      <c r="E28" s="641">
        <f t="shared" si="0"/>
        <v>0</v>
      </c>
      <c r="F28" s="1314"/>
      <c r="G28" s="1315"/>
      <c r="H28" s="638">
        <f t="shared" si="1"/>
        <v>0</v>
      </c>
      <c r="I28" s="487"/>
      <c r="J28" s="1392">
        <f t="shared" si="2"/>
        <v>0</v>
      </c>
      <c r="K28" s="1393"/>
      <c r="L28" s="622"/>
      <c r="M28" s="635">
        <f t="shared" si="3"/>
        <v>0</v>
      </c>
      <c r="N28" s="1398">
        <f t="shared" si="4"/>
        <v>0</v>
      </c>
      <c r="O28" s="1399"/>
      <c r="P28" s="1400"/>
      <c r="R28" s="489" t="str">
        <f>IFERROR(VLOOKUP(A28,【様式２】!$C$17:$AP$40,40,FALSE),"")</f>
        <v/>
      </c>
      <c r="S28" s="489" t="b">
        <f t="shared" si="5"/>
        <v>1</v>
      </c>
    </row>
    <row r="29" spans="1:19" ht="22.5" customHeight="1">
      <c r="A29" s="535"/>
      <c r="B29" s="614"/>
      <c r="C29" s="615"/>
      <c r="D29" s="615"/>
      <c r="E29" s="641">
        <f t="shared" si="0"/>
        <v>0</v>
      </c>
      <c r="F29" s="1314"/>
      <c r="G29" s="1315"/>
      <c r="H29" s="638">
        <f t="shared" si="1"/>
        <v>0</v>
      </c>
      <c r="I29" s="487"/>
      <c r="J29" s="1392">
        <f t="shared" si="2"/>
        <v>0</v>
      </c>
      <c r="K29" s="1393"/>
      <c r="L29" s="622"/>
      <c r="M29" s="635">
        <f t="shared" si="3"/>
        <v>0</v>
      </c>
      <c r="N29" s="1398">
        <f t="shared" si="4"/>
        <v>0</v>
      </c>
      <c r="O29" s="1399"/>
      <c r="P29" s="1400"/>
      <c r="R29" s="489" t="str">
        <f>IFERROR(VLOOKUP(A29,【様式２】!$C$17:$AP$40,40,FALSE),"")</f>
        <v/>
      </c>
      <c r="S29" s="489" t="b">
        <f t="shared" si="5"/>
        <v>1</v>
      </c>
    </row>
    <row r="30" spans="1:19" ht="22.5" customHeight="1">
      <c r="A30" s="535"/>
      <c r="B30" s="614"/>
      <c r="C30" s="615"/>
      <c r="D30" s="615"/>
      <c r="E30" s="641">
        <f t="shared" si="0"/>
        <v>0</v>
      </c>
      <c r="F30" s="1314"/>
      <c r="G30" s="1315"/>
      <c r="H30" s="638">
        <f t="shared" si="1"/>
        <v>0</v>
      </c>
      <c r="I30" s="487"/>
      <c r="J30" s="1392">
        <f t="shared" si="2"/>
        <v>0</v>
      </c>
      <c r="K30" s="1393"/>
      <c r="L30" s="622"/>
      <c r="M30" s="635">
        <f t="shared" si="3"/>
        <v>0</v>
      </c>
      <c r="N30" s="1398">
        <f t="shared" si="4"/>
        <v>0</v>
      </c>
      <c r="O30" s="1399"/>
      <c r="P30" s="1400"/>
      <c r="R30" s="489" t="str">
        <f>IFERROR(VLOOKUP(A30,【様式２】!$C$17:$AP$40,40,FALSE),"")</f>
        <v/>
      </c>
      <c r="S30" s="489" t="b">
        <f t="shared" si="5"/>
        <v>1</v>
      </c>
    </row>
    <row r="31" spans="1:19" ht="22.5" customHeight="1">
      <c r="A31" s="535"/>
      <c r="B31" s="614"/>
      <c r="C31" s="616"/>
      <c r="D31" s="615"/>
      <c r="E31" s="641">
        <f t="shared" si="0"/>
        <v>0</v>
      </c>
      <c r="F31" s="1314"/>
      <c r="G31" s="1315"/>
      <c r="H31" s="638">
        <f t="shared" si="1"/>
        <v>0</v>
      </c>
      <c r="I31" s="487"/>
      <c r="J31" s="1392">
        <f t="shared" si="2"/>
        <v>0</v>
      </c>
      <c r="K31" s="1393"/>
      <c r="L31" s="622"/>
      <c r="M31" s="635">
        <f t="shared" si="3"/>
        <v>0</v>
      </c>
      <c r="N31" s="1398">
        <f t="shared" si="4"/>
        <v>0</v>
      </c>
      <c r="O31" s="1399"/>
      <c r="P31" s="1400"/>
      <c r="R31" s="489" t="str">
        <f>IFERROR(VLOOKUP(A31,【様式２】!$C$17:$AP$40,40,FALSE),"")</f>
        <v/>
      </c>
      <c r="S31" s="489" t="b">
        <f t="shared" si="5"/>
        <v>1</v>
      </c>
    </row>
    <row r="32" spans="1:19" ht="22.5" customHeight="1">
      <c r="A32" s="535"/>
      <c r="B32" s="614"/>
      <c r="C32" s="615"/>
      <c r="D32" s="615"/>
      <c r="E32" s="641">
        <f t="shared" si="0"/>
        <v>0</v>
      </c>
      <c r="F32" s="1314"/>
      <c r="G32" s="1315"/>
      <c r="H32" s="638">
        <f t="shared" si="1"/>
        <v>0</v>
      </c>
      <c r="I32" s="487"/>
      <c r="J32" s="1392">
        <f t="shared" si="2"/>
        <v>0</v>
      </c>
      <c r="K32" s="1393"/>
      <c r="L32" s="622"/>
      <c r="M32" s="635">
        <f t="shared" si="3"/>
        <v>0</v>
      </c>
      <c r="N32" s="1398">
        <f t="shared" si="4"/>
        <v>0</v>
      </c>
      <c r="O32" s="1399"/>
      <c r="P32" s="1400"/>
      <c r="R32" s="489" t="str">
        <f>IFERROR(VLOOKUP(A32,【様式２】!$C$17:$AP$40,40,FALSE),"")</f>
        <v/>
      </c>
      <c r="S32" s="489" t="b">
        <f t="shared" si="5"/>
        <v>1</v>
      </c>
    </row>
    <row r="33" spans="1:19" ht="22.5" customHeight="1">
      <c r="A33" s="535"/>
      <c r="B33" s="614"/>
      <c r="C33" s="615"/>
      <c r="D33" s="615"/>
      <c r="E33" s="641">
        <f t="shared" si="0"/>
        <v>0</v>
      </c>
      <c r="F33" s="1314"/>
      <c r="G33" s="1315"/>
      <c r="H33" s="638">
        <f t="shared" si="1"/>
        <v>0</v>
      </c>
      <c r="I33" s="487"/>
      <c r="J33" s="1392">
        <f t="shared" si="2"/>
        <v>0</v>
      </c>
      <c r="K33" s="1393"/>
      <c r="L33" s="622"/>
      <c r="M33" s="635">
        <f t="shared" si="3"/>
        <v>0</v>
      </c>
      <c r="N33" s="1398">
        <f t="shared" si="4"/>
        <v>0</v>
      </c>
      <c r="O33" s="1399"/>
      <c r="P33" s="1400"/>
      <c r="R33" s="489" t="str">
        <f>IFERROR(VLOOKUP(A33,【様式２】!$C$17:$AP$40,40,FALSE),"")</f>
        <v/>
      </c>
      <c r="S33" s="489" t="b">
        <f t="shared" si="5"/>
        <v>1</v>
      </c>
    </row>
    <row r="34" spans="1:19" ht="22.5" customHeight="1">
      <c r="A34" s="535"/>
      <c r="B34" s="614"/>
      <c r="C34" s="615"/>
      <c r="D34" s="615"/>
      <c r="E34" s="641">
        <f t="shared" si="0"/>
        <v>0</v>
      </c>
      <c r="F34" s="1314"/>
      <c r="G34" s="1315"/>
      <c r="H34" s="638">
        <f t="shared" si="1"/>
        <v>0</v>
      </c>
      <c r="I34" s="487"/>
      <c r="J34" s="1392">
        <f t="shared" si="2"/>
        <v>0</v>
      </c>
      <c r="K34" s="1393"/>
      <c r="L34" s="622"/>
      <c r="M34" s="635">
        <f t="shared" si="3"/>
        <v>0</v>
      </c>
      <c r="N34" s="1398">
        <f t="shared" si="4"/>
        <v>0</v>
      </c>
      <c r="O34" s="1399"/>
      <c r="P34" s="1400"/>
      <c r="R34" s="489" t="str">
        <f>IFERROR(VLOOKUP(A34,【様式２】!$C$17:$AP$40,40,FALSE),"")</f>
        <v/>
      </c>
      <c r="S34" s="489" t="b">
        <f t="shared" si="5"/>
        <v>1</v>
      </c>
    </row>
    <row r="35" spans="1:19" ht="22.5" customHeight="1">
      <c r="A35" s="535"/>
      <c r="B35" s="614"/>
      <c r="C35" s="615"/>
      <c r="D35" s="615"/>
      <c r="E35" s="641">
        <f t="shared" si="0"/>
        <v>0</v>
      </c>
      <c r="F35" s="1314"/>
      <c r="G35" s="1315"/>
      <c r="H35" s="638">
        <f t="shared" si="1"/>
        <v>0</v>
      </c>
      <c r="I35" s="487"/>
      <c r="J35" s="1392">
        <f t="shared" si="2"/>
        <v>0</v>
      </c>
      <c r="K35" s="1393"/>
      <c r="L35" s="622"/>
      <c r="M35" s="635">
        <f t="shared" si="3"/>
        <v>0</v>
      </c>
      <c r="N35" s="1398">
        <f t="shared" si="4"/>
        <v>0</v>
      </c>
      <c r="O35" s="1399"/>
      <c r="P35" s="1400"/>
      <c r="R35" s="489" t="str">
        <f>IFERROR(VLOOKUP(A35,【様式２】!$C$17:$AP$40,40,FALSE),"")</f>
        <v/>
      </c>
      <c r="S35" s="489" t="b">
        <f t="shared" si="5"/>
        <v>1</v>
      </c>
    </row>
    <row r="36" spans="1:19" ht="22.5" customHeight="1">
      <c r="A36" s="535"/>
      <c r="B36" s="614"/>
      <c r="C36" s="615"/>
      <c r="D36" s="615"/>
      <c r="E36" s="641">
        <f t="shared" si="0"/>
        <v>0</v>
      </c>
      <c r="F36" s="1314"/>
      <c r="G36" s="1315"/>
      <c r="H36" s="638">
        <f t="shared" si="1"/>
        <v>0</v>
      </c>
      <c r="I36" s="487"/>
      <c r="J36" s="1392">
        <f t="shared" si="2"/>
        <v>0</v>
      </c>
      <c r="K36" s="1393"/>
      <c r="L36" s="622"/>
      <c r="M36" s="635">
        <f t="shared" si="3"/>
        <v>0</v>
      </c>
      <c r="N36" s="1398">
        <f t="shared" si="4"/>
        <v>0</v>
      </c>
      <c r="O36" s="1399"/>
      <c r="P36" s="1400"/>
      <c r="R36" s="489" t="str">
        <f>IFERROR(VLOOKUP(A36,【様式２】!$C$17:$AP$40,40,FALSE),"")</f>
        <v/>
      </c>
      <c r="S36" s="489" t="b">
        <f t="shared" si="5"/>
        <v>1</v>
      </c>
    </row>
    <row r="37" spans="1:19" ht="22.5" customHeight="1" thickBot="1">
      <c r="A37" s="536"/>
      <c r="B37" s="617"/>
      <c r="C37" s="618"/>
      <c r="D37" s="618"/>
      <c r="E37" s="642">
        <f t="shared" si="0"/>
        <v>0</v>
      </c>
      <c r="F37" s="1314"/>
      <c r="G37" s="1315"/>
      <c r="H37" s="639">
        <f t="shared" si="1"/>
        <v>0</v>
      </c>
      <c r="I37" s="488"/>
      <c r="J37" s="1404">
        <f>IFERROR((I37*$I$17), "")</f>
        <v>0</v>
      </c>
      <c r="K37" s="1405"/>
      <c r="L37" s="622"/>
      <c r="M37" s="636">
        <f t="shared" si="3"/>
        <v>0</v>
      </c>
      <c r="N37" s="1401">
        <f t="shared" si="4"/>
        <v>0</v>
      </c>
      <c r="O37" s="1402"/>
      <c r="P37" s="1403"/>
      <c r="R37" s="489" t="str">
        <f>IFERROR(VLOOKUP(A37,【様式２】!$C$17:$AP$40,40,FALSE),"")</f>
        <v/>
      </c>
      <c r="S37" s="489" t="b">
        <f t="shared" si="5"/>
        <v>1</v>
      </c>
    </row>
    <row r="38" spans="1:19" ht="48" customHeight="1" thickTop="1">
      <c r="A38" s="280"/>
      <c r="B38" s="1390" t="s">
        <v>269</v>
      </c>
      <c r="C38" s="1391"/>
      <c r="D38" s="1391"/>
      <c r="E38" s="490">
        <f>SUM(E20:E37)</f>
        <v>262950</v>
      </c>
      <c r="F38" s="1390" t="s">
        <v>270</v>
      </c>
      <c r="G38" s="1391"/>
      <c r="H38" s="605">
        <f>SUM(H20:H37)</f>
        <v>13200</v>
      </c>
      <c r="I38" s="534" t="s">
        <v>271</v>
      </c>
      <c r="J38" s="1396">
        <f>SUM(J20:K37)</f>
        <v>4280</v>
      </c>
      <c r="K38" s="1397"/>
      <c r="L38" s="607" t="s">
        <v>305</v>
      </c>
      <c r="M38" s="606">
        <f>SUM(M20:M37)</f>
        <v>0</v>
      </c>
      <c r="N38" s="1394">
        <f>SUM(N20:P37)</f>
        <v>280430</v>
      </c>
      <c r="O38" s="1394"/>
      <c r="P38" s="1395"/>
    </row>
  </sheetData>
  <mergeCells count="81">
    <mergeCell ref="N21:P21"/>
    <mergeCell ref="N20:P20"/>
    <mergeCell ref="N29:P29"/>
    <mergeCell ref="N28:P28"/>
    <mergeCell ref="N27:P27"/>
    <mergeCell ref="N26:P26"/>
    <mergeCell ref="N25:P25"/>
    <mergeCell ref="N24:P24"/>
    <mergeCell ref="N23:P23"/>
    <mergeCell ref="N22:P22"/>
    <mergeCell ref="N34:P34"/>
    <mergeCell ref="N33:P33"/>
    <mergeCell ref="N32:P32"/>
    <mergeCell ref="N31:P31"/>
    <mergeCell ref="N30:P30"/>
    <mergeCell ref="J21:K21"/>
    <mergeCell ref="J22:K22"/>
    <mergeCell ref="J23:K23"/>
    <mergeCell ref="J24:K24"/>
    <mergeCell ref="J25:K25"/>
    <mergeCell ref="F20:G20"/>
    <mergeCell ref="A16:A19"/>
    <mergeCell ref="E17:E19"/>
    <mergeCell ref="F16:H16"/>
    <mergeCell ref="I16:K16"/>
    <mergeCell ref="I17:I18"/>
    <mergeCell ref="J17:K19"/>
    <mergeCell ref="J20:K20"/>
    <mergeCell ref="B16:E16"/>
    <mergeCell ref="C17:D17"/>
    <mergeCell ref="C18:D18"/>
    <mergeCell ref="F17:G18"/>
    <mergeCell ref="H17:H19"/>
    <mergeCell ref="F24:G24"/>
    <mergeCell ref="F25:G25"/>
    <mergeCell ref="F22:G22"/>
    <mergeCell ref="F23:G23"/>
    <mergeCell ref="F21:G21"/>
    <mergeCell ref="N38:P38"/>
    <mergeCell ref="J38:K38"/>
    <mergeCell ref="N36:P36"/>
    <mergeCell ref="N35:P35"/>
    <mergeCell ref="F35:G35"/>
    <mergeCell ref="F36:G36"/>
    <mergeCell ref="N37:P37"/>
    <mergeCell ref="J35:K35"/>
    <mergeCell ref="J36:K36"/>
    <mergeCell ref="J37:K37"/>
    <mergeCell ref="J26:K26"/>
    <mergeCell ref="J27:K27"/>
    <mergeCell ref="J28:K28"/>
    <mergeCell ref="J29:K29"/>
    <mergeCell ref="F37:G37"/>
    <mergeCell ref="F33:G33"/>
    <mergeCell ref="F34:G34"/>
    <mergeCell ref="F31:G31"/>
    <mergeCell ref="F32:G32"/>
    <mergeCell ref="F29:G29"/>
    <mergeCell ref="F30:G30"/>
    <mergeCell ref="F27:G27"/>
    <mergeCell ref="F28:G28"/>
    <mergeCell ref="F26:G26"/>
    <mergeCell ref="J33:K33"/>
    <mergeCell ref="J34:K34"/>
    <mergeCell ref="B38:D38"/>
    <mergeCell ref="F38:G38"/>
    <mergeCell ref="J30:K30"/>
    <mergeCell ref="J31:K31"/>
    <mergeCell ref="J32:K32"/>
    <mergeCell ref="A3:P4"/>
    <mergeCell ref="F19:G19"/>
    <mergeCell ref="L17:L18"/>
    <mergeCell ref="M5:P5"/>
    <mergeCell ref="J7:O7"/>
    <mergeCell ref="J8:O8"/>
    <mergeCell ref="J9:O9"/>
    <mergeCell ref="L16:M16"/>
    <mergeCell ref="M17:M19"/>
    <mergeCell ref="N16:P19"/>
    <mergeCell ref="E11:G11"/>
    <mergeCell ref="J13:L13"/>
  </mergeCells>
  <phoneticPr fontId="1"/>
  <dataValidations count="4">
    <dataValidation allowBlank="1" showInputMessage="1" showErrorMessage="1" prompt="最終支払日をご記載ください。複数日記載いただく必要はございません。_x000a_また、未払の場合は【未払（○○支払予定）】とご記載ください。_x000a_なお、謝金・日当・運転手当・自家用車車両使用料については、支払証憑の提出は不要です。" sqref="E11:G11"/>
    <dataValidation allowBlank="1" showInputMessage="1" showErrorMessage="1" prompt="様式2の日数とあっているか確認してください。_x000a_" sqref="F20:G37"/>
    <dataValidation allowBlank="1" showInputMessage="1" showErrorMessage="1" prompt="様式5の時間とあっているか確認してください。_x000a_" sqref="I20:I37"/>
    <dataValidation allowBlank="1" showInputMessage="1" showErrorMessage="1" prompt="様式5の総移動距離とあっているか確認してください。" sqref="L20:L37"/>
  </dataValidations>
  <printOptions horizontalCentered="1"/>
  <pageMargins left="0.78740157480314965" right="0.78740157480314965" top="0.78740157480314965" bottom="0.78740157480314965" header="0.51181102362204722" footer="0.51181102362204722"/>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【様式1】</vt:lpstr>
      <vt:lpstr>【様式２】</vt:lpstr>
      <vt:lpstr>【様式３】</vt:lpstr>
      <vt:lpstr>【様式４】 WS</vt:lpstr>
      <vt:lpstr>【日当計算シート】</vt:lpstr>
      <vt:lpstr>【様式５】WS</vt:lpstr>
      <vt:lpstr>【様式４】 本公演</vt:lpstr>
      <vt:lpstr>【様式５】本公演（レンタカー①）</vt:lpstr>
      <vt:lpstr>【様式５】本公演 (団体所有車両①）</vt:lpstr>
      <vt:lpstr>【様式５】本公演 (自家用車①）</vt:lpstr>
      <vt:lpstr>【様式７】 </vt:lpstr>
      <vt:lpstr>【様式8】</vt:lpstr>
      <vt:lpstr>【様式9】</vt:lpstr>
      <vt:lpstr>【様式10】</vt:lpstr>
      <vt:lpstr>【様式1】!Print_Area</vt:lpstr>
      <vt:lpstr>【様式10】!Print_Area</vt:lpstr>
      <vt:lpstr>【様式２】!Print_Area</vt:lpstr>
      <vt:lpstr>【様式３】!Print_Area</vt:lpstr>
      <vt:lpstr>'【様式４】 WS'!Print_Area</vt:lpstr>
      <vt:lpstr>'【様式４】 本公演'!Print_Area</vt:lpstr>
      <vt:lpstr>【様式５】WS!Print_Area</vt:lpstr>
      <vt:lpstr>'【様式５】本公演 (自家用車①）'!Print_Area</vt:lpstr>
      <vt:lpstr>'【様式５】本公演 (団体所有車両①）'!Print_Area</vt:lpstr>
      <vt:lpstr>'【様式５】本公演（レンタカー①）'!Print_Area</vt:lpstr>
      <vt:lpstr>'【様式７】 '!Print_Area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2023-05-05T01:44:16Z</cp:lastPrinted>
  <dcterms:created xsi:type="dcterms:W3CDTF">2018-04-20T07:45:03Z</dcterms:created>
  <dcterms:modified xsi:type="dcterms:W3CDTF">2024-01-04T00:54:36Z</dcterms:modified>
</cp:coreProperties>
</file>